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05 - NAB AC Černopolní/_Rev. rozpočet/"/>
    </mc:Choice>
  </mc:AlternateContent>
  <xr:revisionPtr revIDLastSave="0" documentId="8_{8A8AEC46-92B7-4424-8020-EAE2F211FA43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05 A01 Pol" sheetId="12" r:id="rId4"/>
    <sheet name="23-002.05 E01 Pol" sheetId="13" r:id="rId5"/>
    <sheet name="23-002.05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'23-002.05 A01 Pol'!$1:$7</definedName>
    <definedName name="_xlnm.Print_Titles" localSheetId="4">'23-002.05 E01 Pol'!$1:$7</definedName>
    <definedName name="_xlnm.Print_Titles" localSheetId="5">'23-002.05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'23-002.05 A01 Pol'!$A$1:$X$159</definedName>
    <definedName name="_xlnm.Print_Area" localSheetId="4">'23-002.05 E01 Pol'!$A$1:$X$160</definedName>
    <definedName name="_xlnm.Print_Area" localSheetId="5">'23-002.05 O01 Pol'!$A$1:$X$36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G43" i="1"/>
  <c r="F43" i="1"/>
  <c r="H43" i="1" s="1"/>
  <c r="I43" i="1" s="1"/>
  <c r="G42" i="1"/>
  <c r="F42" i="1"/>
  <c r="G41" i="1"/>
  <c r="F41" i="1"/>
  <c r="G40" i="1"/>
  <c r="F40" i="1"/>
  <c r="G39" i="1"/>
  <c r="F39" i="1"/>
  <c r="G26" i="14"/>
  <c r="BA24" i="14"/>
  <c r="BA13" i="14"/>
  <c r="G8" i="14"/>
  <c r="G9" i="14"/>
  <c r="I9" i="14"/>
  <c r="I8" i="14" s="1"/>
  <c r="K9" i="14"/>
  <c r="M9" i="14"/>
  <c r="O9" i="14"/>
  <c r="O8" i="14" s="1"/>
  <c r="Q9" i="14"/>
  <c r="Q8" i="14" s="1"/>
  <c r="V9" i="14"/>
  <c r="G11" i="14"/>
  <c r="M11" i="14" s="1"/>
  <c r="I11" i="14"/>
  <c r="K11" i="14"/>
  <c r="K8" i="14" s="1"/>
  <c r="O11" i="14"/>
  <c r="Q11" i="14"/>
  <c r="V11" i="14"/>
  <c r="G12" i="14"/>
  <c r="I12" i="14"/>
  <c r="K12" i="14"/>
  <c r="M12" i="14"/>
  <c r="O12" i="14"/>
  <c r="Q12" i="14"/>
  <c r="V12" i="14"/>
  <c r="G14" i="14"/>
  <c r="M14" i="14" s="1"/>
  <c r="I14" i="14"/>
  <c r="K14" i="14"/>
  <c r="O14" i="14"/>
  <c r="Q14" i="14"/>
  <c r="V14" i="14"/>
  <c r="V8" i="14" s="1"/>
  <c r="G15" i="14"/>
  <c r="I15" i="14"/>
  <c r="K15" i="14"/>
  <c r="M15" i="14"/>
  <c r="O15" i="14"/>
  <c r="Q15" i="14"/>
  <c r="V15" i="14"/>
  <c r="G17" i="14"/>
  <c r="M17" i="14" s="1"/>
  <c r="I17" i="14"/>
  <c r="K17" i="14"/>
  <c r="O17" i="14"/>
  <c r="Q17" i="14"/>
  <c r="V17" i="14"/>
  <c r="Q19" i="14"/>
  <c r="G20" i="14"/>
  <c r="AF26" i="14" s="1"/>
  <c r="I20" i="14"/>
  <c r="K20" i="14"/>
  <c r="K19" i="14" s="1"/>
  <c r="O20" i="14"/>
  <c r="O19" i="14" s="1"/>
  <c r="Q20" i="14"/>
  <c r="V20" i="14"/>
  <c r="V19" i="14" s="1"/>
  <c r="G22" i="14"/>
  <c r="I22" i="14"/>
  <c r="I19" i="14" s="1"/>
  <c r="K22" i="14"/>
  <c r="M22" i="14"/>
  <c r="O22" i="14"/>
  <c r="Q22" i="14"/>
  <c r="V22" i="14"/>
  <c r="G23" i="14"/>
  <c r="M23" i="14" s="1"/>
  <c r="I23" i="14"/>
  <c r="K23" i="14"/>
  <c r="O23" i="14"/>
  <c r="Q23" i="14"/>
  <c r="V23" i="14"/>
  <c r="AE26" i="14"/>
  <c r="G150" i="13"/>
  <c r="BA142" i="13"/>
  <c r="BA94" i="13"/>
  <c r="G9" i="13"/>
  <c r="G8" i="13" s="1"/>
  <c r="I9" i="13"/>
  <c r="K9" i="13"/>
  <c r="K8" i="13" s="1"/>
  <c r="O9" i="13"/>
  <c r="O8" i="13" s="1"/>
  <c r="Q9" i="13"/>
  <c r="V9" i="13"/>
  <c r="V8" i="13" s="1"/>
  <c r="G14" i="13"/>
  <c r="I14" i="13"/>
  <c r="I8" i="13" s="1"/>
  <c r="K14" i="13"/>
  <c r="M14" i="13"/>
  <c r="O14" i="13"/>
  <c r="Q14" i="13"/>
  <c r="V14" i="13"/>
  <c r="G23" i="13"/>
  <c r="M23" i="13" s="1"/>
  <c r="I23" i="13"/>
  <c r="K23" i="13"/>
  <c r="O23" i="13"/>
  <c r="Q23" i="13"/>
  <c r="V23" i="13"/>
  <c r="G32" i="13"/>
  <c r="I32" i="13"/>
  <c r="K32" i="13"/>
  <c r="M32" i="13"/>
  <c r="O32" i="13"/>
  <c r="Q32" i="13"/>
  <c r="V32" i="13"/>
  <c r="G36" i="13"/>
  <c r="M36" i="13" s="1"/>
  <c r="I36" i="13"/>
  <c r="K36" i="13"/>
  <c r="O36" i="13"/>
  <c r="Q36" i="13"/>
  <c r="V36" i="13"/>
  <c r="G47" i="13"/>
  <c r="I47" i="13"/>
  <c r="K47" i="13"/>
  <c r="M47" i="13"/>
  <c r="O47" i="13"/>
  <c r="Q47" i="13"/>
  <c r="V47" i="13"/>
  <c r="G54" i="13"/>
  <c r="M54" i="13" s="1"/>
  <c r="I54" i="13"/>
  <c r="K54" i="13"/>
  <c r="O54" i="13"/>
  <c r="Q54" i="13"/>
  <c r="V54" i="13"/>
  <c r="G59" i="13"/>
  <c r="I59" i="13"/>
  <c r="K59" i="13"/>
  <c r="M59" i="13"/>
  <c r="O59" i="13"/>
  <c r="Q59" i="13"/>
  <c r="Q8" i="13" s="1"/>
  <c r="V59" i="13"/>
  <c r="G63" i="13"/>
  <c r="M63" i="13" s="1"/>
  <c r="I63" i="13"/>
  <c r="K63" i="13"/>
  <c r="O63" i="13"/>
  <c r="Q63" i="13"/>
  <c r="V63" i="13"/>
  <c r="G74" i="13"/>
  <c r="I74" i="13"/>
  <c r="K74" i="13"/>
  <c r="M74" i="13"/>
  <c r="O74" i="13"/>
  <c r="Q74" i="13"/>
  <c r="V74" i="13"/>
  <c r="G79" i="13"/>
  <c r="M79" i="13" s="1"/>
  <c r="I79" i="13"/>
  <c r="K79" i="13"/>
  <c r="O79" i="13"/>
  <c r="Q79" i="13"/>
  <c r="V79" i="13"/>
  <c r="G84" i="13"/>
  <c r="I84" i="13"/>
  <c r="K84" i="13"/>
  <c r="M84" i="13"/>
  <c r="O84" i="13"/>
  <c r="Q84" i="13"/>
  <c r="V84" i="13"/>
  <c r="G88" i="13"/>
  <c r="M88" i="13" s="1"/>
  <c r="I88" i="13"/>
  <c r="K88" i="13"/>
  <c r="O88" i="13"/>
  <c r="Q88" i="13"/>
  <c r="V88" i="13"/>
  <c r="G92" i="13"/>
  <c r="Q92" i="13"/>
  <c r="G93" i="13"/>
  <c r="M93" i="13" s="1"/>
  <c r="M92" i="13" s="1"/>
  <c r="I93" i="13"/>
  <c r="I92" i="13" s="1"/>
  <c r="K93" i="13"/>
  <c r="K92" i="13" s="1"/>
  <c r="O93" i="13"/>
  <c r="O92" i="13" s="1"/>
  <c r="Q93" i="13"/>
  <c r="V93" i="13"/>
  <c r="V92" i="13" s="1"/>
  <c r="K99" i="13"/>
  <c r="G100" i="13"/>
  <c r="G99" i="13" s="1"/>
  <c r="I100" i="13"/>
  <c r="K100" i="13"/>
  <c r="M100" i="13"/>
  <c r="M99" i="13" s="1"/>
  <c r="O100" i="13"/>
  <c r="O99" i="13" s="1"/>
  <c r="Q100" i="13"/>
  <c r="V100" i="13"/>
  <c r="V99" i="13" s="1"/>
  <c r="G104" i="13"/>
  <c r="I104" i="13"/>
  <c r="I99" i="13" s="1"/>
  <c r="K104" i="13"/>
  <c r="M104" i="13"/>
  <c r="O104" i="13"/>
  <c r="Q104" i="13"/>
  <c r="V104" i="13"/>
  <c r="G108" i="13"/>
  <c r="M108" i="13" s="1"/>
  <c r="I108" i="13"/>
  <c r="K108" i="13"/>
  <c r="O108" i="13"/>
  <c r="Q108" i="13"/>
  <c r="Q99" i="13" s="1"/>
  <c r="V108" i="13"/>
  <c r="I112" i="13"/>
  <c r="Q112" i="13"/>
  <c r="V112" i="13"/>
  <c r="G113" i="13"/>
  <c r="M113" i="13" s="1"/>
  <c r="M112" i="13" s="1"/>
  <c r="I113" i="13"/>
  <c r="K113" i="13"/>
  <c r="K112" i="13" s="1"/>
  <c r="O113" i="13"/>
  <c r="O112" i="13" s="1"/>
  <c r="Q113" i="13"/>
  <c r="V113" i="13"/>
  <c r="G115" i="13"/>
  <c r="M115" i="13" s="1"/>
  <c r="I115" i="13"/>
  <c r="I114" i="13" s="1"/>
  <c r="K115" i="13"/>
  <c r="K114" i="13" s="1"/>
  <c r="O115" i="13"/>
  <c r="O114" i="13" s="1"/>
  <c r="Q115" i="13"/>
  <c r="V115" i="13"/>
  <c r="V114" i="13" s="1"/>
  <c r="G116" i="13"/>
  <c r="I116" i="13"/>
  <c r="K116" i="13"/>
  <c r="M116" i="13"/>
  <c r="O116" i="13"/>
  <c r="Q116" i="13"/>
  <c r="Q114" i="13" s="1"/>
  <c r="V116" i="13"/>
  <c r="G117" i="13"/>
  <c r="I117" i="13"/>
  <c r="K117" i="13"/>
  <c r="M117" i="13"/>
  <c r="O117" i="13"/>
  <c r="Q117" i="13"/>
  <c r="V117" i="13"/>
  <c r="G118" i="13"/>
  <c r="I118" i="13"/>
  <c r="K118" i="13"/>
  <c r="M118" i="13"/>
  <c r="O118" i="13"/>
  <c r="Q118" i="13"/>
  <c r="V118" i="13"/>
  <c r="G119" i="13"/>
  <c r="M119" i="13" s="1"/>
  <c r="I119" i="13"/>
  <c r="K119" i="13"/>
  <c r="O119" i="13"/>
  <c r="Q119" i="13"/>
  <c r="V119" i="13"/>
  <c r="G120" i="13"/>
  <c r="I120" i="13"/>
  <c r="K120" i="13"/>
  <c r="M120" i="13"/>
  <c r="O120" i="13"/>
  <c r="Q120" i="13"/>
  <c r="V120" i="13"/>
  <c r="G121" i="13"/>
  <c r="M121" i="13" s="1"/>
  <c r="I121" i="13"/>
  <c r="K121" i="13"/>
  <c r="O121" i="13"/>
  <c r="Q121" i="13"/>
  <c r="V121" i="13"/>
  <c r="G122" i="13"/>
  <c r="G114" i="13" s="1"/>
  <c r="I122" i="13"/>
  <c r="K122" i="13"/>
  <c r="O122" i="13"/>
  <c r="Q122" i="13"/>
  <c r="V122" i="13"/>
  <c r="G123" i="13"/>
  <c r="M123" i="13" s="1"/>
  <c r="I123" i="13"/>
  <c r="K123" i="13"/>
  <c r="O123" i="13"/>
  <c r="Q123" i="13"/>
  <c r="V123" i="13"/>
  <c r="G124" i="13"/>
  <c r="I124" i="13"/>
  <c r="K124" i="13"/>
  <c r="M124" i="13"/>
  <c r="O124" i="13"/>
  <c r="Q124" i="13"/>
  <c r="V124" i="13"/>
  <c r="G125" i="13"/>
  <c r="I125" i="13"/>
  <c r="K125" i="13"/>
  <c r="M125" i="13"/>
  <c r="O125" i="13"/>
  <c r="Q125" i="13"/>
  <c r="V125" i="13"/>
  <c r="G126" i="13"/>
  <c r="I126" i="13"/>
  <c r="K126" i="13"/>
  <c r="M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I128" i="13"/>
  <c r="K128" i="13"/>
  <c r="M128" i="13"/>
  <c r="O128" i="13"/>
  <c r="Q128" i="13"/>
  <c r="V128" i="13"/>
  <c r="G129" i="13"/>
  <c r="M129" i="13" s="1"/>
  <c r="I129" i="13"/>
  <c r="K129" i="13"/>
  <c r="O129" i="13"/>
  <c r="Q129" i="13"/>
  <c r="V129" i="13"/>
  <c r="G130" i="13"/>
  <c r="Q130" i="13"/>
  <c r="G131" i="13"/>
  <c r="M131" i="13" s="1"/>
  <c r="M130" i="13" s="1"/>
  <c r="I131" i="13"/>
  <c r="I130" i="13" s="1"/>
  <c r="K131" i="13"/>
  <c r="K130" i="13" s="1"/>
  <c r="O131" i="13"/>
  <c r="O130" i="13" s="1"/>
  <c r="Q131" i="13"/>
  <c r="V131" i="13"/>
  <c r="V130" i="13" s="1"/>
  <c r="K140" i="13"/>
  <c r="G141" i="13"/>
  <c r="G140" i="13" s="1"/>
  <c r="I141" i="13"/>
  <c r="K141" i="13"/>
  <c r="M141" i="13"/>
  <c r="O141" i="13"/>
  <c r="O140" i="13" s="1"/>
  <c r="Q141" i="13"/>
  <c r="V141" i="13"/>
  <c r="V140" i="13" s="1"/>
  <c r="G143" i="13"/>
  <c r="I143" i="13"/>
  <c r="I140" i="13" s="1"/>
  <c r="K143" i="13"/>
  <c r="M143" i="13"/>
  <c r="O143" i="13"/>
  <c r="Q143" i="13"/>
  <c r="V143" i="13"/>
  <c r="G144" i="13"/>
  <c r="M144" i="13" s="1"/>
  <c r="I144" i="13"/>
  <c r="K144" i="13"/>
  <c r="O144" i="13"/>
  <c r="Q144" i="13"/>
  <c r="Q140" i="13" s="1"/>
  <c r="V144" i="13"/>
  <c r="G145" i="13"/>
  <c r="I145" i="13"/>
  <c r="K145" i="13"/>
  <c r="M145" i="13"/>
  <c r="O145" i="13"/>
  <c r="Q145" i="13"/>
  <c r="V145" i="13"/>
  <c r="G147" i="13"/>
  <c r="M147" i="13" s="1"/>
  <c r="I147" i="13"/>
  <c r="K147" i="13"/>
  <c r="O147" i="13"/>
  <c r="Q147" i="13"/>
  <c r="V147" i="13"/>
  <c r="G148" i="13"/>
  <c r="M148" i="13" s="1"/>
  <c r="I148" i="13"/>
  <c r="K148" i="13"/>
  <c r="O148" i="13"/>
  <c r="Q148" i="13"/>
  <c r="V148" i="13"/>
  <c r="AE150" i="13"/>
  <c r="AF150" i="13"/>
  <c r="G149" i="12"/>
  <c r="BA141" i="12"/>
  <c r="BA134" i="12"/>
  <c r="BA27" i="12"/>
  <c r="G9" i="12"/>
  <c r="G8" i="12" s="1"/>
  <c r="I9" i="12"/>
  <c r="K9" i="12"/>
  <c r="K8" i="12" s="1"/>
  <c r="O9" i="12"/>
  <c r="O8" i="12" s="1"/>
  <c r="Q9" i="12"/>
  <c r="V9" i="12"/>
  <c r="V8" i="12" s="1"/>
  <c r="G14" i="12"/>
  <c r="I14" i="12"/>
  <c r="I8" i="12" s="1"/>
  <c r="K14" i="12"/>
  <c r="M14" i="12"/>
  <c r="O14" i="12"/>
  <c r="Q14" i="12"/>
  <c r="V14" i="12"/>
  <c r="G18" i="12"/>
  <c r="M18" i="12" s="1"/>
  <c r="I18" i="12"/>
  <c r="K18" i="12"/>
  <c r="O18" i="12"/>
  <c r="Q18" i="12"/>
  <c r="Q8" i="12" s="1"/>
  <c r="V18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31" i="12"/>
  <c r="M31" i="12" s="1"/>
  <c r="I31" i="12"/>
  <c r="K31" i="12"/>
  <c r="O31" i="12"/>
  <c r="Q31" i="12"/>
  <c r="V31" i="12"/>
  <c r="G35" i="12"/>
  <c r="M35" i="12" s="1"/>
  <c r="I35" i="12"/>
  <c r="K35" i="12"/>
  <c r="O35" i="12"/>
  <c r="Q35" i="12"/>
  <c r="V35" i="12"/>
  <c r="G40" i="12"/>
  <c r="I40" i="12"/>
  <c r="K40" i="12"/>
  <c r="M40" i="12"/>
  <c r="O40" i="12"/>
  <c r="Q40" i="12"/>
  <c r="V40" i="12"/>
  <c r="G44" i="12"/>
  <c r="M44" i="12" s="1"/>
  <c r="I44" i="12"/>
  <c r="K44" i="12"/>
  <c r="O44" i="12"/>
  <c r="Q44" i="12"/>
  <c r="V44" i="12"/>
  <c r="G49" i="12"/>
  <c r="M49" i="12" s="1"/>
  <c r="I49" i="12"/>
  <c r="K49" i="12"/>
  <c r="O49" i="12"/>
  <c r="Q49" i="12"/>
  <c r="V49" i="12"/>
  <c r="G58" i="12"/>
  <c r="M58" i="12" s="1"/>
  <c r="I58" i="12"/>
  <c r="K58" i="12"/>
  <c r="O58" i="12"/>
  <c r="Q58" i="12"/>
  <c r="V58" i="12"/>
  <c r="G62" i="12"/>
  <c r="I62" i="12"/>
  <c r="K62" i="12"/>
  <c r="M62" i="12"/>
  <c r="O62" i="12"/>
  <c r="Q62" i="12"/>
  <c r="V62" i="12"/>
  <c r="G66" i="12"/>
  <c r="I66" i="12"/>
  <c r="K66" i="12"/>
  <c r="M66" i="12"/>
  <c r="O66" i="12"/>
  <c r="Q66" i="12"/>
  <c r="V66" i="12"/>
  <c r="G70" i="12"/>
  <c r="M70" i="12" s="1"/>
  <c r="I70" i="12"/>
  <c r="K70" i="12"/>
  <c r="O70" i="12"/>
  <c r="Q70" i="12"/>
  <c r="V70" i="12"/>
  <c r="G74" i="12"/>
  <c r="G75" i="12"/>
  <c r="I75" i="12"/>
  <c r="I74" i="12" s="1"/>
  <c r="K75" i="12"/>
  <c r="K74" i="12" s="1"/>
  <c r="M75" i="12"/>
  <c r="O75" i="12"/>
  <c r="Q75" i="12"/>
  <c r="V75" i="12"/>
  <c r="V74" i="12" s="1"/>
  <c r="G78" i="12"/>
  <c r="M78" i="12" s="1"/>
  <c r="I78" i="12"/>
  <c r="K78" i="12"/>
  <c r="O78" i="12"/>
  <c r="O74" i="12" s="1"/>
  <c r="Q78" i="12"/>
  <c r="V78" i="12"/>
  <c r="G87" i="12"/>
  <c r="M87" i="12" s="1"/>
  <c r="I87" i="12"/>
  <c r="K87" i="12"/>
  <c r="O87" i="12"/>
  <c r="Q87" i="12"/>
  <c r="V87" i="12"/>
  <c r="G92" i="12"/>
  <c r="M92" i="12" s="1"/>
  <c r="I92" i="12"/>
  <c r="K92" i="12"/>
  <c r="O92" i="12"/>
  <c r="Q92" i="12"/>
  <c r="Q74" i="12" s="1"/>
  <c r="V92" i="12"/>
  <c r="G98" i="12"/>
  <c r="G97" i="12" s="1"/>
  <c r="I98" i="12"/>
  <c r="K98" i="12"/>
  <c r="M98" i="12"/>
  <c r="O98" i="12"/>
  <c r="O97" i="12" s="1"/>
  <c r="Q98" i="12"/>
  <c r="V98" i="12"/>
  <c r="V97" i="12" s="1"/>
  <c r="G104" i="12"/>
  <c r="M104" i="12" s="1"/>
  <c r="I104" i="12"/>
  <c r="I97" i="12" s="1"/>
  <c r="K104" i="12"/>
  <c r="O104" i="12"/>
  <c r="Q104" i="12"/>
  <c r="Q97" i="12" s="1"/>
  <c r="V104" i="12"/>
  <c r="G110" i="12"/>
  <c r="M110" i="12" s="1"/>
  <c r="I110" i="12"/>
  <c r="K110" i="12"/>
  <c r="O110" i="12"/>
  <c r="Q110" i="12"/>
  <c r="V110" i="12"/>
  <c r="G116" i="12"/>
  <c r="I116" i="12"/>
  <c r="K116" i="12"/>
  <c r="K97" i="12" s="1"/>
  <c r="M116" i="12"/>
  <c r="O116" i="12"/>
  <c r="Q116" i="12"/>
  <c r="V116" i="12"/>
  <c r="G119" i="12"/>
  <c r="G120" i="12"/>
  <c r="M120" i="12" s="1"/>
  <c r="I120" i="12"/>
  <c r="I119" i="12" s="1"/>
  <c r="K120" i="12"/>
  <c r="O120" i="12"/>
  <c r="O119" i="12" s="1"/>
  <c r="Q120" i="12"/>
  <c r="Q119" i="12" s="1"/>
  <c r="V120" i="12"/>
  <c r="G123" i="12"/>
  <c r="M123" i="12" s="1"/>
  <c r="I123" i="12"/>
  <c r="K123" i="12"/>
  <c r="K119" i="12" s="1"/>
  <c r="O123" i="12"/>
  <c r="Q123" i="12"/>
  <c r="V123" i="12"/>
  <c r="V119" i="12" s="1"/>
  <c r="G126" i="12"/>
  <c r="I126" i="12"/>
  <c r="K126" i="12"/>
  <c r="M126" i="12"/>
  <c r="O126" i="12"/>
  <c r="Q126" i="12"/>
  <c r="V126" i="12"/>
  <c r="G129" i="12"/>
  <c r="I129" i="12"/>
  <c r="K129" i="12"/>
  <c r="M129" i="12"/>
  <c r="O129" i="12"/>
  <c r="Q129" i="12"/>
  <c r="V129" i="12"/>
  <c r="G132" i="12"/>
  <c r="O132" i="12"/>
  <c r="Q132" i="12"/>
  <c r="G133" i="12"/>
  <c r="M133" i="12" s="1"/>
  <c r="M132" i="12" s="1"/>
  <c r="I133" i="12"/>
  <c r="I132" i="12" s="1"/>
  <c r="K133" i="12"/>
  <c r="K132" i="12" s="1"/>
  <c r="O133" i="12"/>
  <c r="Q133" i="12"/>
  <c r="V133" i="12"/>
  <c r="V132" i="12" s="1"/>
  <c r="I137" i="12"/>
  <c r="K137" i="12"/>
  <c r="Q137" i="12"/>
  <c r="V137" i="12"/>
  <c r="G138" i="12"/>
  <c r="G137" i="12" s="1"/>
  <c r="I138" i="12"/>
  <c r="K138" i="12"/>
  <c r="O138" i="12"/>
  <c r="O137" i="12" s="1"/>
  <c r="Q138" i="12"/>
  <c r="V138" i="12"/>
  <c r="G139" i="12"/>
  <c r="G140" i="12"/>
  <c r="M140" i="12" s="1"/>
  <c r="I140" i="12"/>
  <c r="K140" i="12"/>
  <c r="K139" i="12" s="1"/>
  <c r="O140" i="12"/>
  <c r="Q140" i="12"/>
  <c r="Q139" i="12" s="1"/>
  <c r="V140" i="12"/>
  <c r="V139" i="12" s="1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O139" i="12" s="1"/>
  <c r="Q143" i="12"/>
  <c r="V143" i="12"/>
  <c r="G144" i="12"/>
  <c r="M144" i="12" s="1"/>
  <c r="I144" i="12"/>
  <c r="K144" i="12"/>
  <c r="O144" i="12"/>
  <c r="Q144" i="12"/>
  <c r="V144" i="12"/>
  <c r="G146" i="12"/>
  <c r="M146" i="12" s="1"/>
  <c r="I146" i="12"/>
  <c r="I139" i="12" s="1"/>
  <c r="K146" i="12"/>
  <c r="O146" i="12"/>
  <c r="Q146" i="12"/>
  <c r="V146" i="12"/>
  <c r="G147" i="12"/>
  <c r="I147" i="12"/>
  <c r="K147" i="12"/>
  <c r="M147" i="12"/>
  <c r="O147" i="12"/>
  <c r="Q147" i="12"/>
  <c r="V147" i="12"/>
  <c r="AE149" i="12"/>
  <c r="I20" i="1"/>
  <c r="I19" i="1"/>
  <c r="I18" i="1"/>
  <c r="I17" i="1"/>
  <c r="AZ55" i="1"/>
  <c r="AZ53" i="1"/>
  <c r="AZ51" i="1"/>
  <c r="AZ49" i="1"/>
  <c r="AZ47" i="1"/>
  <c r="F44" i="1"/>
  <c r="G23" i="1" s="1"/>
  <c r="G44" i="1"/>
  <c r="G25" i="1" s="1"/>
  <c r="A25" i="1" s="1"/>
  <c r="H42" i="1"/>
  <c r="I42" i="1" s="1"/>
  <c r="H41" i="1"/>
  <c r="I41" i="1" s="1"/>
  <c r="J28" i="1"/>
  <c r="J26" i="1"/>
  <c r="G38" i="1"/>
  <c r="F38" i="1"/>
  <c r="J23" i="1"/>
  <c r="J24" i="1"/>
  <c r="J25" i="1"/>
  <c r="J27" i="1"/>
  <c r="E24" i="1"/>
  <c r="E26" i="1"/>
  <c r="I73" i="1" l="1"/>
  <c r="J71" i="1" s="1"/>
  <c r="I16" i="1"/>
  <c r="I21" i="1" s="1"/>
  <c r="J61" i="1"/>
  <c r="J68" i="1"/>
  <c r="J64" i="1"/>
  <c r="J72" i="1"/>
  <c r="H40" i="1"/>
  <c r="I40" i="1" s="1"/>
  <c r="G26" i="1"/>
  <c r="A26" i="1"/>
  <c r="H39" i="1"/>
  <c r="H44" i="1" s="1"/>
  <c r="A23" i="1"/>
  <c r="G28" i="1"/>
  <c r="M8" i="14"/>
  <c r="M20" i="14"/>
  <c r="M19" i="14" s="1"/>
  <c r="G19" i="14"/>
  <c r="M140" i="13"/>
  <c r="M122" i="13"/>
  <c r="M114" i="13" s="1"/>
  <c r="G112" i="13"/>
  <c r="M9" i="13"/>
  <c r="M8" i="13" s="1"/>
  <c r="M74" i="12"/>
  <c r="M139" i="12"/>
  <c r="M119" i="12"/>
  <c r="M97" i="12"/>
  <c r="M9" i="12"/>
  <c r="M8" i="12" s="1"/>
  <c r="M138" i="12"/>
  <c r="M137" i="12" s="1"/>
  <c r="AF149" i="12"/>
  <c r="J65" i="1"/>
  <c r="J69" i="1"/>
  <c r="J62" i="1"/>
  <c r="J66" i="1"/>
  <c r="J70" i="1"/>
  <c r="J63" i="1"/>
  <c r="J67" i="1"/>
  <c r="I39" i="1"/>
  <c r="I44" i="1" s="1"/>
  <c r="J73" i="1" l="1"/>
  <c r="G24" i="1"/>
  <c r="A27" i="1" s="1"/>
  <c r="A24" i="1"/>
  <c r="J41" i="1"/>
  <c r="J43" i="1"/>
  <c r="J42" i="1"/>
  <c r="J39" i="1"/>
  <c r="J44" i="1" s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2367DBC7-6B3B-44ED-853E-19FE5DFCB7D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93D6CD-003A-4189-B2BD-A1AF110EEA8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0F433017-B673-45B5-B049-5442E6B8753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AB8AB1C-A6FB-4DE4-9428-78D6F4EBBFD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41423E0C-0D87-4BDF-B730-5242943523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588FD25-C144-4F63-9C18-DEF2A431831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<sst xmlns="http://schemas.openxmlformats.org/spreadsheetml/2006/main" count="1304" uniqueCount="359">
  <si>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</si>
  <si>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</si>
  <si>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</si>
  <si>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</si>
  <si>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</si>
  <si>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23-002</t>
  </si>
  <si>
    <t>Dobíjecí stanice - ArePlan s.r.o.</t>
  </si>
  <si>
    <t>Objednatel:</t>
  </si>
  <si>
    <t>IČO:</t>
  </si>
  <si>
    <t>DIČ:</t>
  </si>
  <si>
    <t>Projektant:</t>
  </si>
  <si>
    <t>ArePlan s.r.o.</t>
  </si>
  <si>
    <t>08591300</t>
  </si>
  <si>
    <t>Přívrat 1454/12</t>
  </si>
  <si>
    <t>CZ08591300</t>
  </si>
  <si>
    <t>61600</t>
  </si>
  <si>
    <t>Brno-Žabovřesky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</si>
  <si>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</si>
  <si>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</si>
  <si>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</si>
  <si>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</si>
  <si>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</si>
  <si>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</si>
  <si>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</si>
  <si>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</si>
  <si>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</si>
  <si>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</si>
  <si>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</si>
  <si>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</si>
  <si>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</si>
  <si>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</si>
  <si>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</si>
  <si>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</si>
  <si>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</si>
  <si>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</si>
  <si>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</si>
  <si>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</si>
  <si>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</si>
  <si>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</si>
  <si>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</si>
  <si>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</si>
  <si>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</si>
  <si>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</si>
  <si>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</si>
  <si>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</si>
  <si>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</si>
  <si>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</si>
  <si>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</si>
  <si>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</si>
  <si>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23-002.05</t>
  </si>
  <si>
    <t>NAB AC Černopolní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</si>
  <si>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</si>
  <si>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</si>
  <si>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</si>
  <si>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</si>
  <si>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</si>
  <si>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</si>
  <si>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</si>
  <si>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</si>
  <si>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</si>
  <si>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</si>
  <si>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</si>
  <si>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</si>
  <si>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</si>
  <si>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</si>
  <si>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</si>
  <si>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</si>
  <si>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</si>
  <si>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</si>
  <si>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1.2</t>
  </si>
  <si>
    <t>Zemní práce - protlak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</si>
  <si>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</si>
  <si>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</si>
  <si>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</si>
  <si>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</si>
  <si>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</si>
  <si>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</si>
  <si>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</si>
  <si>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</si>
  <si>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</si>
  <si>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</si>
  <si>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</si>
  <si>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</si>
  <si>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</si>
  <si>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</si>
  <si>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</si>
  <si>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</si>
  <si>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</si>
  <si>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</si>
  <si>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</si>
  <si>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</si>
  <si>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</si>
  <si>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</si>
  <si>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</si>
  <si>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</si>
  <si>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</si>
  <si>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</si>
  <si>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</si>
  <si>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</si>
  <si>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</si>
  <si>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</si>
  <si>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</si>
  <si>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</si>
  <si>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</si>
  <si>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</si>
  <si>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</si>
  <si>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</si>
  <si>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</si>
  <si>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</si>
  <si>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</si>
  <si>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</si>
  <si>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</si>
  <si>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</si>
  <si>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</si>
  <si>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</si>
  <si>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</si>
  <si>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</si>
  <si>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</si>
  <si>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</si>
  <si>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</si>
  <si>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</si>
  <si>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</si>
  <si>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</si>
  <si>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</si>
  <si>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23/ I</t>
  </si>
  <si>
    <t>Práce</t>
  </si>
  <si>
    <t>POL1_</t>
  </si>
  <si>
    <t xml:space="preserve">Výkop : </t>
  </si>
  <si>
    <t>VV</t>
  </si>
  <si>
    <t>základ stanice (od odstraněné zpevněné plochy) : (0,5*0,6*0,48)</t>
  </si>
  <si>
    <t>zemění pod stanicí : (0,5*0,6*0,10)</t>
  </si>
  <si>
    <t>Mezisoučet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</si>
  <si>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</si>
  <si>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</si>
  <si>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</si>
  <si>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</si>
  <si>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0,17400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</si>
  <si>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</si>
  <si>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</si>
  <si>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</si>
  <si>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</si>
  <si>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</si>
  <si>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</si>
  <si>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</si>
  <si>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</si>
  <si>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</si>
  <si>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</si>
  <si>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</si>
  <si>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</si>
  <si>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</si>
  <si>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0,17400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</si>
  <si>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</si>
  <si>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</si>
  <si>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</si>
  <si>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</si>
  <si>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</si>
  <si>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</si>
  <si>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</si>
  <si>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(0,5*0,6*0,1)</t>
  </si>
  <si>
    <t>58337320R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</si>
  <si>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</si>
  <si>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</si>
  <si>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</si>
  <si>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</si>
  <si>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</si>
  <si>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</si>
  <si>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</si>
  <si>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</si>
  <si>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</si>
  <si>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</si>
  <si>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</si>
  <si>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</si>
  <si>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</si>
  <si>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</si>
  <si>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</si>
  <si>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0,6*0,5</t>
  </si>
  <si>
    <t>113106231R00</t>
  </si>
  <si>
    <t>Rozebrání dlažeb ze zámkové dlažby v kamenivu</t>
  </si>
  <si>
    <t>NS, sloupky : 0,6*0,5</t>
  </si>
  <si>
    <t>Koeficient okraje: 0,3</t>
  </si>
  <si>
    <t>113107520R00</t>
  </si>
  <si>
    <t>Odstranění podkladu pl. 50 m2,kam.drcené tl.20 cm</t>
  </si>
  <si>
    <t xml:space="preserve">pro výkop : </t>
  </si>
  <si>
    <t>Odkaz na mn. položky pořadí 12 : 0,39000</t>
  </si>
  <si>
    <t>113107320R00</t>
  </si>
  <si>
    <t>Odstranění podkladu pl. 50 m2,kam.těžené tl.20 cm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</si>
  <si>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</si>
  <si>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</si>
  <si>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</si>
  <si>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</si>
  <si>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</si>
  <si>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</si>
  <si>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</si>
  <si>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</si>
  <si>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</si>
  <si>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 xml:space="preserve">sloupky : </t>
  </si>
  <si>
    <t>(od odstraněné zpevněné plochy) : 2*0,8*(0,25*0,25)</t>
  </si>
  <si>
    <t>Koeficient lití do výkopu bez bednění: 0,2</t>
  </si>
  <si>
    <t>275351215R00</t>
  </si>
  <si>
    <t>Bednění stěn základových patek - zřízení</t>
  </si>
  <si>
    <t xml:space="preserve">na úrovní terénu a v urovni komunikace : </t>
  </si>
  <si>
    <t>základ stanice : 0,52*(0,5+0,5+0,6+0,6)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</si>
  <si>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</si>
  <si>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</si>
  <si>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</si>
  <si>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</si>
  <si>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17 : 1,14400</t>
  </si>
  <si>
    <t>596215040R00</t>
  </si>
  <si>
    <t>Kladení zámkové dlažby tl. 8 cm do drtě tl. 4 cm</t>
  </si>
  <si>
    <t xml:space="preserve">zpětné položení zámkové dlažby : </t>
  </si>
  <si>
    <t xml:space="preserve">- NS : </t>
  </si>
  <si>
    <t>-1*0,6*0,5</t>
  </si>
  <si>
    <t>564261111R00</t>
  </si>
  <si>
    <t>Podklad ze štěrkopísku po zhutnění tloušťky 20 cm</t>
  </si>
  <si>
    <t>564861111R00</t>
  </si>
  <si>
    <t>Podklad ze štěrkodrti po zhutnění tloušťky 20 cm</t>
  </si>
  <si>
    <t>596291113R00</t>
  </si>
  <si>
    <t xml:space="preserve">Řezání zámkové dlažby tl. 80 mm </t>
  </si>
  <si>
    <t>m</t>
  </si>
  <si>
    <t>NS : 0,6+0,6+0,5+0,5</t>
  </si>
  <si>
    <t>915791111R00</t>
  </si>
  <si>
    <t>Předznačení pro značení dělicí čáry,vodicí proužky</t>
  </si>
  <si>
    <t>dělící čáry : 4,5+5,4+5,2</t>
  </si>
  <si>
    <t>915711111R00</t>
  </si>
  <si>
    <t>Vodorovné značení dělicích čar 12 cm střík.barvou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</si>
  <si>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</si>
  <si>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</si>
  <si>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</si>
  <si>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</si>
  <si>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</si>
  <si>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</si>
  <si>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</si>
  <si>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</si>
  <si>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5,25*8,50</t>
  </si>
  <si>
    <t>998223011R00</t>
  </si>
  <si>
    <t>Přesun hmot, pozemní komunikace</t>
  </si>
  <si>
    <t>Přesun hmot</t>
  </si>
  <si>
    <t>POL7_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</si>
  <si>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</si>
  <si>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</si>
  <si>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</si>
  <si>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</si>
  <si>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</si>
  <si>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</si>
  <si>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</si>
  <si>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</si>
  <si>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</si>
  <si>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</si>
  <si>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</si>
  <si>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</si>
  <si>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</si>
  <si>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</si>
  <si>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</si>
  <si>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</si>
  <si>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SUM</t>
  </si>
  <si>
    <t>Poznámky uchazeče k zadání</t>
  </si>
  <si>
    <t>POPUZIV</t>
  </si>
  <si>
    <t>END</t>
  </si>
  <si>
    <t xml:space="preserve">trasa pod chodníkem : </t>
  </si>
  <si>
    <t xml:space="preserve">délka = 26,7 m : </t>
  </si>
  <si>
    <t>26,7*0,35*0,9</t>
  </si>
  <si>
    <t>Odkaz na mn. položky pořadí 1 : 8,41050</t>
  </si>
  <si>
    <t xml:space="preserve">Mezideponie -&gt; zásyp : </t>
  </si>
  <si>
    <t>Odkaz na mn. položky pořadí 5 : 9,34500</t>
  </si>
  <si>
    <t xml:space="preserve">- odvoz : </t>
  </si>
  <si>
    <t>Odkaz na mn. položky pořadí 6 : 2,33625*-1</t>
  </si>
  <si>
    <t>26,7*0,35*(1,0-0,25)</t>
  </si>
  <si>
    <t xml:space="preserve">Kamenivo/písek : </t>
  </si>
  <si>
    <t xml:space="preserve">tl. 250mm : </t>
  </si>
  <si>
    <t xml:space="preserve">délka = 26,7m : </t>
  </si>
  <si>
    <t>0,35*0,25*(26,7)</t>
  </si>
  <si>
    <t xml:space="preserve">odvoz = objem kameniva : </t>
  </si>
  <si>
    <t>Odkaz na mn. položky pořadí 6 : 2,33625</t>
  </si>
  <si>
    <t>583323271R</t>
  </si>
  <si>
    <t>Kamenivo těžené 0/32</t>
  </si>
  <si>
    <t xml:space="preserve">  Kamenivo/písek : </t>
  </si>
  <si>
    <t xml:space="preserve">  tl. 250mm : </t>
  </si>
  <si>
    <t xml:space="preserve">  délka = 26,7 m : </t>
  </si>
  <si>
    <t xml:space="preserve">  0,35*0,25*(26,7)</t>
  </si>
  <si>
    <t>2,905*1800*0,001</t>
  </si>
  <si>
    <t>26,7</t>
  </si>
  <si>
    <t>26,7*0,50</t>
  </si>
  <si>
    <t>Odkaz na mn. položky pořadí 11 : 13,35000</t>
  </si>
  <si>
    <t>141733OA0</t>
  </si>
  <si>
    <t>PROTLAČOVÁNÍ POTRUBÍ Z PLAST HMOT DN DO 150MM</t>
  </si>
  <si>
    <t>M</t>
  </si>
  <si>
    <t>EXP 22</t>
  </si>
  <si>
    <t>Agregovaná položka</t>
  </si>
  <si>
    <t>POL2_</t>
  </si>
  <si>
    <t>položka zahrnuje dodávku protlačovaného potrubí a veškeré pomocné práce (startovací zařízení, startovací a cílová jáma, opěrné a vodící bloky a pod.)</t>
  </si>
  <si>
    <t xml:space="preserve">trasa pod komunikací : </t>
  </si>
  <si>
    <t xml:space="preserve">délka = 6,5 m : </t>
  </si>
  <si>
    <t>6,5</t>
  </si>
  <si>
    <t>M21000x01</t>
  </si>
  <si>
    <t>Kabel CYKY 5x16 mm, včetně dodávky a montáže</t>
  </si>
  <si>
    <t>Vlastní</t>
  </si>
  <si>
    <t>Indiv</t>
  </si>
  <si>
    <t>POL1_9</t>
  </si>
  <si>
    <t>M21000x02</t>
  </si>
  <si>
    <t>Kabel CYKY 4x16 mm, včetně dodávky a montáže</t>
  </si>
  <si>
    <t>M21000x03</t>
  </si>
  <si>
    <t>Kabel CYKY 3x1,5 mm, včetně dodávky a montáže</t>
  </si>
  <si>
    <t>M21000x04</t>
  </si>
  <si>
    <t>Ukončení a zapojení vodiče ve svorce</t>
  </si>
  <si>
    <t>ks</t>
  </si>
  <si>
    <t>M21000x05</t>
  </si>
  <si>
    <t>Vystrojený elektroměrový rozváděč dle projektové dokumentace, pilíř, jištění 3x63 A/B, E.GD</t>
  </si>
  <si>
    <t>M21000x06</t>
  </si>
  <si>
    <t>PVC chránička prům. 63 mm, včetně montáže</t>
  </si>
  <si>
    <t>M21000x07</t>
  </si>
  <si>
    <t>FeZn 30x4, včetně montáže</t>
  </si>
  <si>
    <t>M21000x08</t>
  </si>
  <si>
    <t>FeZn 10 (0,62 kg/m), včetně montáže</t>
  </si>
  <si>
    <t>M21000x09</t>
  </si>
  <si>
    <t>Spojovací svorka pásek-drát, včetně montáže</t>
  </si>
  <si>
    <t>M21000x10</t>
  </si>
  <si>
    <t>Gumo-asfaltový sprej</t>
  </si>
  <si>
    <t>M21000x11</t>
  </si>
  <si>
    <t>Revize</t>
  </si>
  <si>
    <t>kpl</t>
  </si>
  <si>
    <t>M21000x12</t>
  </si>
  <si>
    <t>Úklid</t>
  </si>
  <si>
    <t>M21000x13</t>
  </si>
  <si>
    <t>Podružný elektroinstalační materiál</t>
  </si>
  <si>
    <t>M21000x14</t>
  </si>
  <si>
    <t>Mimostaveništní doprava, přesun hmot a PPV</t>
  </si>
  <si>
    <t>M21000x15</t>
  </si>
  <si>
    <t>Zpřístupnění zařízení EGD a výchozí kontrola zapojení rozvaděče</t>
  </si>
  <si>
    <t>460490012RT1</t>
  </si>
  <si>
    <t>Fólie výstražná z PVC, šířka 33 cm dodávka + montáž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</si>
  <si>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</si>
  <si>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</si>
  <si>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</si>
  <si>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</si>
  <si>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</si>
  <si>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</si>
  <si>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</si>
  <si>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</si>
  <si>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</si>
  <si>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</si>
  <si>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</si>
  <si>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</si>
  <si>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</si>
  <si>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00411 R</t>
  </si>
  <si>
    <t>Přípravné a průzkumné služby či práce vytyčení a průzkum při provádění protlaku</t>
  </si>
  <si>
    <t>005122 R</t>
  </si>
  <si>
    <t>Provozní vlivy</t>
  </si>
  <si>
    <t>Náklady na ztížené podmínky - protlak.</t>
  </si>
  <si>
    <t>005124010R</t>
  </si>
  <si>
    <t>Koordinační činnost zejména při provádění protlaku</t>
  </si>
  <si>
    <t>Koordinace stavebních a technologických dodávek stavby.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</si>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</sst>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2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0" fillId="3" borderId="29" xfId="0" applyNumberFormat="1" applyFill="1" applyBorder="1" applyAlignment="1">
      <alignment vertical="center" wrapText="1" shrinkToFit="1"/>
    </xf>
    <xf numFmtId="4" fontId="0" fillId="3" borderId="29" xfId="0" applyNumberFormat="1" applyFill="1" applyBorder="1" applyAlignment="1">
      <alignment vertical="center" shrinkToFit="1"/>
    </xf>
    <xf numFmtId="3" fontId="0" fillId="3" borderId="2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3" fillId="0" borderId="22" xfId="0" applyFont="1" applyBorder="1"/>
    <xf numFmtId="0" fontId="3" fillId="3" borderId="26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 wrapText="1"/>
    </xf>
    <xf numFmtId="3" fontId="3" fillId="3" borderId="29" xfId="0" applyNumberFormat="1" applyFont="1" applyFill="1" applyBorder="1" applyAlignment="1">
      <alignment vertical="center"/>
    </xf>
    <xf numFmtId="4" fontId="3" fillId="3" borderId="29" xfId="0" applyNumberFormat="1" applyFont="1" applyFill="1" applyBorder="1" applyAlignment="1">
      <alignment horizontal="center" vertical="center"/>
    </xf>
    <xf numFmtId="4" fontId="3" fillId="3" borderId="2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4" fontId="17" fillId="0" borderId="0" xfId="0" applyNumberFormat="1" applyFont="1" applyAlignment="1">
      <alignment vertical="top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164" fontId="19" fillId="0" borderId="0" xfId="0" applyNumberFormat="1" applyFont="1" applyAlignment="1">
      <alignment horizontal="center" vertical="top" wrapText="1" shrinkToFit="1"/>
    </xf>
    <xf numFmtId="164" fontId="19" fillId="0" borderId="0" xfId="0" applyNumberFormat="1" applyFont="1" applyAlignment="1">
      <alignment vertical="top" wrapText="1" shrinkToFit="1"/>
    </xf>
    <xf numFmtId="164" fontId="21" fillId="0" borderId="0" xfId="0" applyNumberFormat="1" applyFont="1" applyAlignment="1">
      <alignment horizontal="center" vertical="top" wrapText="1" shrinkToFit="1"/>
    </xf>
    <xf numFmtId="164" fontId="21" fillId="0" borderId="0" xfId="0" applyNumberFormat="1" applyFont="1" applyAlignment="1">
      <alignment vertical="top" wrapText="1" shrinkToFit="1"/>
    </xf>
    <xf numFmtId="164" fontId="22" fillId="0" borderId="0" xfId="0" applyNumberFormat="1" applyFont="1" applyAlignment="1">
      <alignment horizontal="center" vertical="top" wrapText="1" shrinkToFit="1"/>
    </xf>
    <xf numFmtId="164" fontId="22" fillId="0" borderId="0" xfId="0" applyNumberFormat="1" applyFont="1" applyAlignment="1">
      <alignment vertical="top" wrapText="1" shrinkToFit="1"/>
    </xf>
    <xf numFmtId="164" fontId="23" fillId="0" borderId="0" xfId="0" applyNumberFormat="1" applyFont="1" applyAlignment="1">
      <alignment horizontal="center" vertical="top" wrapText="1" shrinkToFit="1"/>
    </xf>
    <xf numFmtId="164" fontId="23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5" xfId="0" applyFont="1" applyFill="1" applyBorder="1" applyAlignment="1">
      <alignment vertical="top"/>
    </xf>
    <xf numFmtId="49" fontId="5" fillId="3" borderId="16" xfId="0" applyNumberFormat="1" applyFont="1" applyFill="1" applyBorder="1" applyAlignment="1">
      <alignment vertical="top"/>
    </xf>
    <xf numFmtId="0" fontId="5" fillId="3" borderId="16" xfId="0" applyFont="1" applyFill="1" applyBorder="1" applyAlignment="1">
      <alignment horizontal="center" vertical="top" shrinkToFit="1"/>
    </xf>
    <xf numFmtId="164" fontId="5" fillId="3" borderId="16" xfId="0" applyNumberFormat="1" applyFont="1" applyFill="1" applyBorder="1" applyAlignment="1">
      <alignment vertical="top" shrinkToFit="1"/>
    </xf>
    <xf numFmtId="4" fontId="5" fillId="3" borderId="16" xfId="0" applyNumberFormat="1" applyFont="1" applyFill="1" applyBorder="1" applyAlignment="1">
      <alignment vertical="top" shrinkToFit="1"/>
    </xf>
    <xf numFmtId="4" fontId="5" fillId="3" borderId="30" xfId="0" applyNumberFormat="1" applyFont="1" applyFill="1" applyBorder="1" applyAlignment="1">
      <alignment vertical="top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164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24" fillId="0" borderId="0" xfId="0" applyFont="1" applyAlignment="1">
      <alignment wrapTex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4" fontId="17" fillId="0" borderId="35" xfId="0" applyNumberFormat="1" applyFont="1" applyBorder="1" applyAlignment="1">
      <alignment vertical="top" shrinkToFit="1"/>
    </xf>
    <xf numFmtId="4" fontId="17" fillId="4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9" fontId="5" fillId="3" borderId="16" xfId="0" applyNumberFormat="1" applyFont="1" applyFill="1" applyBorder="1" applyAlignment="1">
      <alignment horizontal="left" vertical="top" wrapText="1"/>
    </xf>
    <xf numFmtId="49" fontId="17" fillId="0" borderId="3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164" fontId="19" fillId="0" borderId="0" xfId="0" quotePrefix="1" applyNumberFormat="1" applyFont="1" applyAlignment="1">
      <alignment horizontal="left" vertical="top" wrapText="1"/>
    </xf>
    <xf numFmtId="164" fontId="21" fillId="0" borderId="0" xfId="0" quotePrefix="1" applyNumberFormat="1" applyFont="1" applyAlignment="1">
      <alignment horizontal="left" vertical="top" wrapText="1"/>
    </xf>
    <xf numFmtId="164" fontId="22" fillId="0" borderId="0" xfId="0" applyNumberFormat="1" applyFont="1" applyAlignment="1">
      <alignment horizontal="left" vertical="top" wrapText="1"/>
    </xf>
    <xf numFmtId="164" fontId="22" fillId="0" borderId="0" xfId="0" quotePrefix="1" applyNumberFormat="1" applyFont="1" applyAlignment="1">
      <alignment horizontal="left" vertical="top" wrapText="1"/>
    </xf>
    <xf numFmtId="164" fontId="23" fillId="0" borderId="0" xfId="0" quotePrefix="1" applyNumberFormat="1" applyFont="1" applyAlignment="1">
      <alignment horizontal="left" vertical="top" wrapText="1"/>
    </xf>
    <xf numFmtId="49" fontId="17" fillId="0" borderId="3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wrapText="1"/>
    </xf>
    <xf numFmtId="4" fontId="0" fillId="3" borderId="26" xfId="0" applyNumberFormat="1" applyFill="1" applyBorder="1" applyAlignment="1">
      <alignment vertical="center"/>
    </xf>
    <xf numFmtId="4" fontId="0" fillId="3" borderId="27" xfId="0" applyNumberFormat="1" applyFill="1" applyBorder="1" applyAlignment="1">
      <alignment vertical="center"/>
    </xf>
    <xf numFmtId="4" fontId="0" fillId="3" borderId="28" xfId="0" applyNumberFormat="1" applyFill="1" applyBorder="1" applyAlignment="1">
      <alignment vertical="center"/>
    </xf>
    <xf numFmtId="0" fontId="0" fillId="0" borderId="16" xfId="0" applyBorder="1" applyAlignment="1">
      <alignment horizontal="center" wrapTex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20" fillId="0" borderId="16" xfId="0" applyFont="1" applyBorder="1" applyAlignment="1">
      <alignment horizontal="left" vertical="top" wrapText="1"/>
    </xf>
    <xf numFmtId="0" fontId="20" fillId="0" borderId="16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22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wrapText="1"/>
    </xf>
    <xf numFmtId="4" fontId="13" fillId="0" borderId="26" xfId="0" applyNumberFormat="1" applyFont="1" applyBorder="1" applyAlignment="1">
      <alignment horizontal="right" vertical="center" indent="1"/>
    </xf>
    <xf numFmtId="4" fontId="13" fillId="0" borderId="28" xfId="0" applyNumberFormat="1" applyFont="1" applyBorder="1" applyAlignment="1">
      <alignment horizontal="right" vertical="center" inden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Border="1" applyAlignment="1">
      <alignment wrapTex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28" xfId="0" applyNumberFormat="1" applyFont="1" applyBorder="1" applyAlignment="1">
      <alignment horizontal="right" vertical="center" indent="1"/>
    </xf>
    <xf numFmtId="1" fontId="8" fillId="0" borderId="27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left" vertical="center" indent="1"/>
    </xf>
    <xf numFmtId="0" fontId="8" fillId="0" borderId="27" xfId="0" applyFont="1" applyBorder="1" applyAlignment="1">
      <alignment vertical="center"/>
    </xf>
    <xf numFmtId="1" fontId="8" fillId="0" borderId="26" xfId="0" applyNumberFormat="1" applyFont="1" applyBorder="1" applyAlignment="1">
      <alignment horizontal="right" vertical="center" wrapText="1"/>
    </xf>
    <xf numFmtId="4" fontId="11" fillId="0" borderId="26" xfId="0" applyNumberFormat="1" applyFont="1" applyBorder="1" applyAlignment="1">
      <alignment vertical="center"/>
    </xf>
    <xf numFmtId="4" fontId="11" fillId="0" borderId="27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7" fillId="5" borderId="26" xfId="0" applyNumberFormat="1" applyFont="1" applyFill="1" applyBorder="1" applyAlignment="1">
      <alignment vertical="center"/>
    </xf>
    <xf numFmtId="4" fontId="7" fillId="5" borderId="27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26" xfId="0" applyNumberFormat="1" applyBorder="1" applyAlignment="1">
      <alignment vertical="center"/>
    </xf>
    <xf numFmtId="4" fontId="0" fillId="0" borderId="27" xfId="0" applyNumberFormat="1" applyBorder="1" applyAlignment="1">
      <alignment vertical="center" wrapText="1"/>
    </xf>
    <xf numFmtId="4" fontId="3" fillId="0" borderId="29" xfId="0" applyNumberFormat="1" applyFont="1" applyBorder="1" applyAlignment="1">
      <alignment horizontal="right" vertical="center" wrapText="1" shrinkToFit="1"/>
    </xf>
    <xf numFmtId="4" fontId="3" fillId="0" borderId="29" xfId="0" applyNumberFormat="1" applyFont="1" applyBorder="1" applyAlignment="1">
      <alignment horizontal="right" vertical="center" shrinkToFit="1"/>
    </xf>
    <xf numFmtId="4" fontId="0" fillId="0" borderId="29" xfId="0" applyNumberFormat="1" applyBorder="1" applyAlignment="1">
      <alignment vertical="center" shrinkToFit="1"/>
    </xf>
    <xf numFmtId="3" fontId="0" fillId="0" borderId="29" xfId="0" applyNumberForma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 wrapText="1"/>
    </xf>
    <xf numFmtId="4" fontId="5" fillId="0" borderId="29" xfId="0" applyNumberFormat="1" applyFont="1" applyBorder="1" applyAlignment="1">
      <alignment vertical="center" wrapText="1" shrinkToFit="1"/>
    </xf>
    <xf numFmtId="4" fontId="5" fillId="0" borderId="29" xfId="0" applyNumberFormat="1" applyFont="1" applyBorder="1" applyAlignment="1">
      <alignment vertical="center" shrinkToFit="1"/>
    </xf>
    <xf numFmtId="3" fontId="5" fillId="0" borderId="29" xfId="0" applyNumberFormat="1" applyFont="1" applyBorder="1" applyAlignment="1">
      <alignment vertical="center"/>
    </xf>
    <xf numFmtId="4" fontId="0" fillId="0" borderId="26" xfId="0" applyNumberFormat="1" applyBorder="1" applyAlignment="1">
      <alignment horizontal="left" vertical="center"/>
    </xf>
    <xf numFmtId="4" fontId="0" fillId="0" borderId="29" xfId="0" applyNumberFormat="1" applyBorder="1" applyAlignment="1">
      <alignment vertical="center" wrapText="1" shrinkToFi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4" fontId="3" fillId="0" borderId="29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vertical="center"/>
    </xf>
    <xf numFmtId="3" fontId="3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7" xfId="0" applyNumberFormat="1" applyBorder="1" applyAlignment="1">
      <alignment vertical="center"/>
    </xf>
    <xf numFmtId="49" fontId="0" fillId="0" borderId="27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0" fontId="1" fillId="0" borderId="29" xfId="0" applyFont="1" applyBorder="1" applyAlignment="1">
      <alignment vertical="center"/>
    </xf>
    <xf numFmtId="49" fontId="0" fillId="0" borderId="27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1" fillId="3" borderId="29" xfId="0" applyFon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0" fillId="5" borderId="29" xfId="0" applyFill="1" applyBorder="1"/>
    <xf numFmtId="49" fontId="0" fillId="5" borderId="29" xfId="0" applyNumberFormat="1" applyFill="1" applyBorder="1"/>
    <xf numFmtId="0" fontId="0" fillId="5" borderId="29" xfId="0" applyFill="1" applyBorder="1" applyAlignment="1">
      <alignment horizontal="center"/>
    </xf>
    <xf numFmtId="0" fontId="0" fillId="5" borderId="26" xfId="0" applyFill="1" applyBorder="1"/>
    <xf numFmtId="0" fontId="0" fillId="5" borderId="29" xfId="0" applyFill="1" applyBorder="1" applyAlignment="1">
      <alignment wrapText="1"/>
    </xf>
    <xf numFmtId="0" fontId="5" fillId="3" borderId="26" xfId="0" applyFont="1" applyFill="1" applyBorder="1" applyAlignment="1">
      <alignment vertical="top"/>
    </xf>
    <xf numFmtId="49" fontId="5" fillId="3" borderId="27" xfId="0" applyNumberFormat="1" applyFont="1" applyFill="1" applyBorder="1" applyAlignment="1">
      <alignment vertical="top"/>
    </xf>
    <xf numFmtId="49" fontId="5" fillId="3" borderId="27" xfId="0" applyNumberFormat="1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center" vertical="top"/>
    </xf>
    <xf numFmtId="0" fontId="5" fillId="3" borderId="27" xfId="0" applyFont="1" applyFill="1" applyBorder="1" applyAlignment="1">
      <alignment vertical="top"/>
    </xf>
    <xf numFmtId="4" fontId="5" fillId="3" borderId="28" xfId="0" applyNumberFormat="1" applyFont="1" applyFill="1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0</v>
      </c>
    </row>
    <row r="2" spans="1:7" ht="57.75" customHeight="1">
      <c r="A2" s="158" t="s">
        <v>1</v>
      </c>
      <c r="B2" s="158"/>
      <c r="C2" s="158"/>
      <c r="D2" s="158"/>
      <c r="E2" s="158"/>
      <c r="F2" s="158"/>
      <c r="G2" s="15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7" customWidth="1"/>
    <col min="4" max="4" width="13" style="47" customWidth="1"/>
    <col min="5" max="5" width="9.7109375" style="47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>
      <c r="A1" s="45" t="s">
        <v>2</v>
      </c>
      <c r="B1" s="183" t="s">
        <v>3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>
      <c r="A2" s="2"/>
      <c r="B2" s="64" t="s">
        <v>4</v>
      </c>
      <c r="C2" s="65"/>
      <c r="D2" s="66" t="s">
        <v>5</v>
      </c>
      <c r="E2" s="189" t="s">
        <v>6</v>
      </c>
      <c r="F2" s="190"/>
      <c r="G2" s="190"/>
      <c r="H2" s="190"/>
      <c r="I2" s="190"/>
      <c r="J2" s="191"/>
      <c r="O2" s="1"/>
    </row>
    <row r="3" spans="1:15" ht="27" hidden="1" customHeight="1">
      <c r="A3" s="2"/>
      <c r="B3" s="67"/>
      <c r="C3" s="65"/>
      <c r="D3" s="68"/>
      <c r="E3" s="192"/>
      <c r="F3" s="193"/>
      <c r="G3" s="193"/>
      <c r="H3" s="193"/>
      <c r="I3" s="193"/>
      <c r="J3" s="194"/>
    </row>
    <row r="4" spans="1:15" ht="23.25" customHeight="1">
      <c r="A4" s="2"/>
      <c r="B4" s="69"/>
      <c r="C4" s="70"/>
      <c r="D4" s="71"/>
      <c r="E4" s="173"/>
      <c r="F4" s="173"/>
      <c r="G4" s="173"/>
      <c r="H4" s="173"/>
      <c r="I4" s="173"/>
      <c r="J4" s="174"/>
    </row>
    <row r="5" spans="1:15" ht="24" customHeight="1">
      <c r="A5" s="2"/>
      <c r="B5" s="31" t="s">
        <v>7</v>
      </c>
      <c r="D5" s="177"/>
      <c r="E5" s="178"/>
      <c r="F5" s="178"/>
      <c r="G5" s="178"/>
      <c r="H5" s="18" t="s">
        <v>8</v>
      </c>
      <c r="I5" s="22"/>
      <c r="J5" s="8"/>
    </row>
    <row r="6" spans="1:15" ht="15.75" customHeight="1">
      <c r="A6" s="2"/>
      <c r="B6" s="28"/>
      <c r="C6" s="50"/>
      <c r="D6" s="179"/>
      <c r="E6" s="180"/>
      <c r="F6" s="180"/>
      <c r="G6" s="180"/>
      <c r="H6" s="18" t="s">
        <v>9</v>
      </c>
      <c r="I6" s="22"/>
      <c r="J6" s="8"/>
    </row>
    <row r="7" spans="1:15" ht="15.75" customHeight="1">
      <c r="A7" s="2"/>
      <c r="B7" s="29"/>
      <c r="C7" s="51"/>
      <c r="D7" s="48"/>
      <c r="E7" s="181"/>
      <c r="F7" s="182"/>
      <c r="G7" s="182"/>
      <c r="H7" s="24"/>
      <c r="I7" s="23"/>
      <c r="J7" s="33"/>
    </row>
    <row r="8" spans="1:15" ht="24" hidden="1" customHeight="1">
      <c r="A8" s="2"/>
      <c r="B8" s="31" t="s">
        <v>10</v>
      </c>
      <c r="D8" s="72" t="s">
        <v>11</v>
      </c>
      <c r="H8" s="18" t="s">
        <v>8</v>
      </c>
      <c r="I8" s="75" t="s">
        <v>12</v>
      </c>
      <c r="J8" s="8"/>
    </row>
    <row r="9" spans="1:15" ht="15.75" hidden="1" customHeight="1">
      <c r="A9" s="2"/>
      <c r="B9" s="2"/>
      <c r="D9" s="72" t="s">
        <v>13</v>
      </c>
      <c r="H9" s="18" t="s">
        <v>9</v>
      </c>
      <c r="I9" s="75" t="s">
        <v>14</v>
      </c>
      <c r="J9" s="8"/>
    </row>
    <row r="10" spans="1:15" ht="15.75" hidden="1" customHeight="1">
      <c r="A10" s="2"/>
      <c r="B10" s="34"/>
      <c r="C10" s="51"/>
      <c r="D10" s="74" t="s">
        <v>15</v>
      </c>
      <c r="E10" s="73" t="s">
        <v>16</v>
      </c>
      <c r="F10" s="24"/>
      <c r="G10" s="14"/>
      <c r="H10" s="14"/>
      <c r="I10" s="35"/>
      <c r="J10" s="33"/>
    </row>
    <row r="11" spans="1:15" ht="24" customHeight="1">
      <c r="A11" s="2"/>
      <c r="B11" s="31" t="s">
        <v>17</v>
      </c>
      <c r="D11" s="196"/>
      <c r="E11" s="196"/>
      <c r="F11" s="196"/>
      <c r="G11" s="196"/>
      <c r="H11" s="18" t="s">
        <v>8</v>
      </c>
      <c r="I11" s="76"/>
      <c r="J11" s="8"/>
    </row>
    <row r="12" spans="1:15" ht="15.75" customHeight="1">
      <c r="A12" s="2"/>
      <c r="B12" s="28"/>
      <c r="C12" s="50"/>
      <c r="D12" s="172"/>
      <c r="E12" s="172"/>
      <c r="F12" s="172"/>
      <c r="G12" s="172"/>
      <c r="H12" s="18" t="s">
        <v>9</v>
      </c>
      <c r="I12" s="76"/>
      <c r="J12" s="8"/>
    </row>
    <row r="13" spans="1:15" ht="15.75" customHeight="1">
      <c r="A13" s="2"/>
      <c r="B13" s="29"/>
      <c r="C13" s="51"/>
      <c r="D13" s="77"/>
      <c r="E13" s="175"/>
      <c r="F13" s="176"/>
      <c r="G13" s="176"/>
      <c r="H13" s="19"/>
      <c r="I13" s="23"/>
      <c r="J13" s="33"/>
    </row>
    <row r="14" spans="1:15" ht="24" customHeight="1">
      <c r="A14" s="2"/>
      <c r="B14" s="41" t="s">
        <v>18</v>
      </c>
      <c r="C14" s="52"/>
      <c r="D14" s="53"/>
      <c r="E14" s="54"/>
      <c r="F14" s="42"/>
      <c r="G14" s="42"/>
      <c r="H14" s="43"/>
      <c r="I14" s="42"/>
      <c r="J14" s="44"/>
    </row>
    <row r="15" spans="1:15" ht="32.25" customHeight="1">
      <c r="A15" s="2"/>
      <c r="B15" s="34" t="s">
        <v>19</v>
      </c>
      <c r="C15" s="55"/>
      <c r="D15" s="49"/>
      <c r="E15" s="195"/>
      <c r="F15" s="195"/>
      <c r="G15" s="197"/>
      <c r="H15" s="197"/>
      <c r="I15" s="197" t="s">
        <v>20</v>
      </c>
      <c r="J15" s="198"/>
    </row>
    <row r="16" spans="1:15" ht="23.25" customHeight="1">
      <c r="A16" s="108" t="s">
        <v>21</v>
      </c>
      <c r="B16" s="37" t="s">
        <v>21</v>
      </c>
      <c r="C16" s="218"/>
      <c r="D16" s="219"/>
      <c r="E16" s="220"/>
      <c r="F16" s="221"/>
      <c r="G16" s="220"/>
      <c r="H16" s="221"/>
      <c r="I16" s="220">
        <f>SUMIF(F61:F72,A16,I61:I72)+SUMIF(F61:F72,"PSU",I61:I72)</f>
        <v>0</v>
      </c>
      <c r="J16" s="164"/>
    </row>
    <row r="17" spans="1:10" ht="23.25" customHeight="1">
      <c r="A17" s="108" t="s">
        <v>22</v>
      </c>
      <c r="B17" s="37" t="s">
        <v>22</v>
      </c>
      <c r="C17" s="218"/>
      <c r="D17" s="219"/>
      <c r="E17" s="220"/>
      <c r="F17" s="221"/>
      <c r="G17" s="220"/>
      <c r="H17" s="221"/>
      <c r="I17" s="220">
        <f>SUMIF(F61:F72,A17,I61:I72)</f>
        <v>0</v>
      </c>
      <c r="J17" s="164"/>
    </row>
    <row r="18" spans="1:10" ht="23.25" customHeight="1">
      <c r="A18" s="108" t="s">
        <v>23</v>
      </c>
      <c r="B18" s="37" t="s">
        <v>23</v>
      </c>
      <c r="C18" s="218"/>
      <c r="D18" s="219"/>
      <c r="E18" s="220"/>
      <c r="F18" s="221"/>
      <c r="G18" s="220"/>
      <c r="H18" s="221"/>
      <c r="I18" s="220">
        <f>SUMIF(F61:F72,A18,I61:I72)</f>
        <v>0</v>
      </c>
      <c r="J18" s="164"/>
    </row>
    <row r="19" spans="1:10" ht="23.25" customHeight="1">
      <c r="A19" s="108" t="s">
        <v>24</v>
      </c>
      <c r="B19" s="37" t="s">
        <v>25</v>
      </c>
      <c r="C19" s="218"/>
      <c r="D19" s="219"/>
      <c r="E19" s="220"/>
      <c r="F19" s="221"/>
      <c r="G19" s="220"/>
      <c r="H19" s="221"/>
      <c r="I19" s="220">
        <f>SUMIF(F61:F72,A19,I61:I72)</f>
        <v>0</v>
      </c>
      <c r="J19" s="164"/>
    </row>
    <row r="20" spans="1:10" ht="23.25" customHeight="1">
      <c r="A20" s="108" t="s">
        <v>26</v>
      </c>
      <c r="B20" s="37" t="s">
        <v>27</v>
      </c>
      <c r="C20" s="218"/>
      <c r="D20" s="219"/>
      <c r="E20" s="220"/>
      <c r="F20" s="221"/>
      <c r="G20" s="220"/>
      <c r="H20" s="221"/>
      <c r="I20" s="220">
        <f>SUMIF(F61:F72,A20,I61:I72)</f>
        <v>0</v>
      </c>
      <c r="J20" s="164"/>
    </row>
    <row r="21" spans="1:10" ht="23.25" customHeight="1">
      <c r="A21" s="2"/>
      <c r="B21" s="46" t="s">
        <v>20</v>
      </c>
      <c r="C21" s="222"/>
      <c r="D21" s="223"/>
      <c r="E21" s="224"/>
      <c r="F21" s="225"/>
      <c r="G21" s="224"/>
      <c r="H21" s="225"/>
      <c r="I21" s="224">
        <f>SUM(I16:J20)</f>
        <v>0</v>
      </c>
      <c r="J21" s="165"/>
    </row>
    <row r="22" spans="1:10" ht="33" customHeight="1">
      <c r="A22" s="2"/>
      <c r="B22" s="40" t="s">
        <v>28</v>
      </c>
      <c r="C22" s="218"/>
      <c r="D22" s="219"/>
      <c r="E22" s="226"/>
      <c r="F22" s="227"/>
      <c r="G22" s="228"/>
      <c r="H22" s="228"/>
      <c r="I22" s="228"/>
      <c r="J22" s="38"/>
    </row>
    <row r="23" spans="1:10" ht="23.25" customHeight="1">
      <c r="A23" s="2">
        <f>ZakladDPHSni*SazbaDPH1/100</f>
        <v>0</v>
      </c>
      <c r="B23" s="37" t="s">
        <v>29</v>
      </c>
      <c r="C23" s="218"/>
      <c r="D23" s="219"/>
      <c r="E23" s="229">
        <v>15</v>
      </c>
      <c r="F23" s="227" t="s">
        <v>30</v>
      </c>
      <c r="G23" s="230">
        <f>ZakladDPHSniVypocet</f>
        <v>0</v>
      </c>
      <c r="H23" s="231"/>
      <c r="I23" s="231"/>
      <c r="J23" s="38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31</v>
      </c>
      <c r="C24" s="218"/>
      <c r="D24" s="219"/>
      <c r="E24" s="229">
        <f>SazbaDPH1</f>
        <v>15</v>
      </c>
      <c r="F24" s="227" t="s">
        <v>30</v>
      </c>
      <c r="G24" s="232">
        <f>A23</f>
        <v>0</v>
      </c>
      <c r="H24" s="233"/>
      <c r="I24" s="233"/>
      <c r="J24" s="38" t="str">
        <f t="shared" si="0"/>
        <v>CZK</v>
      </c>
    </row>
    <row r="25" spans="1:10" ht="23.25" customHeight="1">
      <c r="A25" s="2">
        <f>ZakladDPHZakl*SazbaDPH2/100</f>
        <v>0</v>
      </c>
      <c r="B25" s="37" t="s">
        <v>32</v>
      </c>
      <c r="C25" s="218"/>
      <c r="D25" s="219"/>
      <c r="E25" s="229">
        <v>21</v>
      </c>
      <c r="F25" s="227" t="s">
        <v>30</v>
      </c>
      <c r="G25" s="230">
        <f>ZakladDPHZaklVypocet</f>
        <v>0</v>
      </c>
      <c r="H25" s="231"/>
      <c r="I25" s="231"/>
      <c r="J25" s="38" t="str">
        <f t="shared" si="0"/>
        <v>CZK</v>
      </c>
    </row>
    <row r="26" spans="1:10" ht="23.25" customHeight="1">
      <c r="A26" s="2">
        <f>(A25-INT(A25))*100</f>
        <v>0</v>
      </c>
      <c r="B26" s="32" t="s">
        <v>33</v>
      </c>
      <c r="C26" s="56"/>
      <c r="D26" s="49"/>
      <c r="E26" s="57">
        <f>SazbaDPH2</f>
        <v>21</v>
      </c>
      <c r="F26" s="30" t="s">
        <v>30</v>
      </c>
      <c r="G26" s="186">
        <f>A25</f>
        <v>0</v>
      </c>
      <c r="H26" s="187"/>
      <c r="I26" s="187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34</v>
      </c>
      <c r="C27" s="58"/>
      <c r="D27" s="59"/>
      <c r="E27" s="58"/>
      <c r="F27" s="16"/>
      <c r="G27" s="188">
        <f>CenaCelkem-(ZakladDPHSni+DPHSni+ZakladDPHZakl+DPHZakl)</f>
        <v>0</v>
      </c>
      <c r="H27" s="188"/>
      <c r="I27" s="188"/>
      <c r="J27" s="39" t="str">
        <f t="shared" si="0"/>
        <v>CZK</v>
      </c>
    </row>
    <row r="28" spans="1:10" ht="27.75" hidden="1" customHeight="1" thickBot="1">
      <c r="A28" s="2"/>
      <c r="B28" s="88" t="s">
        <v>35</v>
      </c>
      <c r="C28" s="89"/>
      <c r="D28" s="89"/>
      <c r="E28" s="90"/>
      <c r="F28" s="91"/>
      <c r="G28" s="167">
        <f>ZakladDPHSniVypocet+ZakladDPHZaklVypocet</f>
        <v>0</v>
      </c>
      <c r="H28" s="167"/>
      <c r="I28" s="167"/>
      <c r="J28" s="92" t="str">
        <f t="shared" si="0"/>
        <v>CZK</v>
      </c>
    </row>
    <row r="29" spans="1:10" ht="27.75" customHeight="1" thickBot="1">
      <c r="A29" s="2">
        <f>(A27-INT(A27))*100</f>
        <v>0</v>
      </c>
      <c r="B29" s="88" t="s">
        <v>36</v>
      </c>
      <c r="C29" s="93"/>
      <c r="D29" s="93"/>
      <c r="E29" s="93"/>
      <c r="F29" s="94"/>
      <c r="G29" s="166">
        <f>A27</f>
        <v>0</v>
      </c>
      <c r="H29" s="166"/>
      <c r="I29" s="166"/>
      <c r="J29" s="95" t="s">
        <v>37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0" t="s">
        <v>38</v>
      </c>
      <c r="D32" s="61"/>
      <c r="E32" s="61"/>
      <c r="F32" s="15" t="s">
        <v>39</v>
      </c>
      <c r="G32" s="26"/>
      <c r="H32" s="27"/>
      <c r="I32" s="26"/>
      <c r="J32" s="9"/>
    </row>
    <row r="33" spans="1:52" ht="47.25" customHeight="1">
      <c r="A33" s="2"/>
      <c r="B33" s="2"/>
      <c r="J33" s="9"/>
    </row>
    <row r="34" spans="1:52" s="21" customFormat="1" ht="18.75" customHeight="1">
      <c r="A34" s="20"/>
      <c r="B34" s="20"/>
      <c r="C34" s="62"/>
      <c r="D34" s="168"/>
      <c r="E34" s="169"/>
      <c r="G34" s="170"/>
      <c r="H34" s="171"/>
      <c r="I34" s="171"/>
      <c r="J34" s="25"/>
    </row>
    <row r="35" spans="1:52" ht="12.75" customHeight="1">
      <c r="A35" s="2"/>
      <c r="B35" s="2"/>
      <c r="D35" s="163" t="s">
        <v>40</v>
      </c>
      <c r="E35" s="163"/>
      <c r="H35" s="10" t="s">
        <v>41</v>
      </c>
      <c r="J35" s="9"/>
    </row>
    <row r="36" spans="1:52" ht="13.5" customHeight="1" thickBot="1">
      <c r="A36" s="11"/>
      <c r="B36" s="11"/>
      <c r="C36" s="63"/>
      <c r="D36" s="63"/>
      <c r="E36" s="63"/>
      <c r="F36" s="12"/>
      <c r="G36" s="12"/>
      <c r="H36" s="12"/>
      <c r="I36" s="12"/>
      <c r="J36" s="13"/>
    </row>
    <row r="37" spans="1:52" ht="27" customHeight="1">
      <c r="B37" s="81" t="s">
        <v>42</v>
      </c>
      <c r="C37" s="82"/>
      <c r="D37" s="82"/>
      <c r="E37" s="82"/>
      <c r="F37" s="83"/>
      <c r="G37" s="83"/>
      <c r="H37" s="83"/>
      <c r="I37" s="83"/>
      <c r="J37" s="84"/>
    </row>
    <row r="38" spans="1:52" ht="25.5" customHeight="1">
      <c r="A38" s="80" t="s">
        <v>43</v>
      </c>
      <c r="B38" s="234" t="s">
        <v>44</v>
      </c>
      <c r="C38" s="235" t="s">
        <v>45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46</v>
      </c>
      <c r="I38" s="237" t="s">
        <v>47</v>
      </c>
      <c r="J38" s="238" t="s">
        <v>30</v>
      </c>
    </row>
    <row r="39" spans="1:52" ht="25.5" hidden="1" customHeight="1">
      <c r="A39" s="80">
        <v>1</v>
      </c>
      <c r="B39" s="239" t="s">
        <v>48</v>
      </c>
      <c r="C39" s="240"/>
      <c r="D39" s="240"/>
      <c r="E39" s="240"/>
      <c r="F39" s="241">
        <f>'23-002.05 A01 Pol'!AE149+'23-002.05 E01 Pol'!AE150+'23-002.05 O01 Pol'!AE26</f>
        <v>0</v>
      </c>
      <c r="G39" s="242">
        <f>'23-002.05 A01 Pol'!AF149+'23-002.05 E01 Pol'!AF150+'23-002.05 O01 Pol'!AF26</f>
        <v>0</v>
      </c>
      <c r="H39" s="243">
        <f>(F39*SazbaDPH1/100)+(G39*SazbaDPH2/100)</f>
        <v>0</v>
      </c>
      <c r="I39" s="243">
        <f>F39+G39+H39</f>
        <v>0</v>
      </c>
      <c r="J39" s="244" t="str">
        <f>IF(_xlfn.SINGLE(CenaCelkemVypocet)=0,"",I39/_xlfn.SINGLE(CenaCelkemVypocet)*100)</f>
        <v/>
      </c>
    </row>
    <row r="40" spans="1:52" ht="25.5" customHeight="1">
      <c r="A40" s="80">
        <v>2</v>
      </c>
      <c r="B40" s="245" t="s">
        <v>49</v>
      </c>
      <c r="C40" s="246" t="s">
        <v>50</v>
      </c>
      <c r="D40" s="246"/>
      <c r="E40" s="246"/>
      <c r="F40" s="247">
        <f>'23-002.05 A01 Pol'!AE149+'23-002.05 E01 Pol'!AE150+'23-002.05 O01 Pol'!AE26</f>
        <v>0</v>
      </c>
      <c r="G40" s="248">
        <f>'23-002.05 A01 Pol'!AF149+'23-002.05 E01 Pol'!AF150+'23-002.05 O01 Pol'!AF26</f>
        <v>0</v>
      </c>
      <c r="H40" s="248">
        <f>(F40*SazbaDPH1/100)+(G40*SazbaDPH2/100)</f>
        <v>0</v>
      </c>
      <c r="I40" s="248">
        <f>F40+G40+H40</f>
        <v>0</v>
      </c>
      <c r="J40" s="249" t="str">
        <f>IF(_xlfn.SINGLE(CenaCelkemVypocet)=0,"",I40/_xlfn.SINGLE(CenaCelkemVypocet)*100)</f>
        <v/>
      </c>
    </row>
    <row r="41" spans="1:52" ht="25.5" customHeight="1">
      <c r="A41" s="80">
        <v>3</v>
      </c>
      <c r="B41" s="250" t="s">
        <v>51</v>
      </c>
      <c r="C41" s="240" t="s">
        <v>52</v>
      </c>
      <c r="D41" s="240"/>
      <c r="E41" s="240"/>
      <c r="F41" s="251">
        <f>'23-002.05 A01 Pol'!AE149</f>
        <v>0</v>
      </c>
      <c r="G41" s="243">
        <f>'23-002.05 A01 Pol'!AF149</f>
        <v>0</v>
      </c>
      <c r="H41" s="243">
        <f>(F41*SazbaDPH1/100)+(G41*SazbaDPH2/100)</f>
        <v>0</v>
      </c>
      <c r="I41" s="243">
        <f>F41+G41+H41</f>
        <v>0</v>
      </c>
      <c r="J41" s="244" t="str">
        <f>IF(_xlfn.SINGLE(CenaCelkemVypocet)=0,"",I41/_xlfn.SINGLE(CenaCelkemVypocet)*100)</f>
        <v/>
      </c>
    </row>
    <row r="42" spans="1:52" ht="25.5" customHeight="1">
      <c r="A42" s="80">
        <v>3</v>
      </c>
      <c r="B42" s="250" t="s">
        <v>53</v>
      </c>
      <c r="C42" s="240" t="s">
        <v>54</v>
      </c>
      <c r="D42" s="240"/>
      <c r="E42" s="240"/>
      <c r="F42" s="251">
        <f>'23-002.05 E01 Pol'!AE150</f>
        <v>0</v>
      </c>
      <c r="G42" s="243">
        <f>'23-002.05 E01 Pol'!AF150</f>
        <v>0</v>
      </c>
      <c r="H42" s="243">
        <f>(F42*SazbaDPH1/100)+(G42*SazbaDPH2/100)</f>
        <v>0</v>
      </c>
      <c r="I42" s="243">
        <f>F42+G42+H42</f>
        <v>0</v>
      </c>
      <c r="J42" s="244" t="str">
        <f>IF(_xlfn.SINGLE(CenaCelkemVypocet)=0,"",I42/_xlfn.SINGLE(CenaCelkemVypocet)*100)</f>
        <v/>
      </c>
    </row>
    <row r="43" spans="1:52" ht="25.5" customHeight="1">
      <c r="A43" s="80">
        <v>3</v>
      </c>
      <c r="B43" s="250" t="s">
        <v>55</v>
      </c>
      <c r="C43" s="240" t="s">
        <v>56</v>
      </c>
      <c r="D43" s="240"/>
      <c r="E43" s="240"/>
      <c r="F43" s="251">
        <f>'23-002.05 O01 Pol'!AE26</f>
        <v>0</v>
      </c>
      <c r="G43" s="243">
        <f>'23-002.05 O01 Pol'!AF26</f>
        <v>0</v>
      </c>
      <c r="H43" s="243">
        <f>(F43*SazbaDPH1/100)+(G43*SazbaDPH2/100)</f>
        <v>0</v>
      </c>
      <c r="I43" s="243">
        <f>F43+G43+H43</f>
        <v>0</v>
      </c>
      <c r="J43" s="244" t="str">
        <f>IF(_xlfn.SINGLE(CenaCelkemVypocet)=0,"",I43/_xlfn.SINGLE(CenaCelkemVypocet)*100)</f>
        <v/>
      </c>
    </row>
    <row r="44" spans="1:52" ht="25.5" customHeight="1">
      <c r="A44" s="80"/>
      <c r="B44" s="160" t="s">
        <v>57</v>
      </c>
      <c r="C44" s="161"/>
      <c r="D44" s="161"/>
      <c r="E44" s="162"/>
      <c r="F44" s="85">
        <f>SUMIF(A39:A43,"=1",F39:F43)</f>
        <v>0</v>
      </c>
      <c r="G44" s="86">
        <f>SUMIF(A39:A43,"=1",G39:G43)</f>
        <v>0</v>
      </c>
      <c r="H44" s="86">
        <f>SUMIF(A39:A43,"=1",H39:H43)</f>
        <v>0</v>
      </c>
      <c r="I44" s="86">
        <f>SUMIF(A39:A43,"=1",I39:I43)</f>
        <v>0</v>
      </c>
      <c r="J44" s="87">
        <f>SUMIF(A39:A43,"=1",J39:J43)</f>
        <v>0</v>
      </c>
    </row>
    <row r="46" spans="1:52">
      <c r="A46" t="s">
        <v>58</v>
      </c>
      <c r="B46" t="s">
        <v>59</v>
      </c>
    </row>
    <row r="47" spans="1:52" ht="51">
      <c r="B47" s="159" t="s">
        <v>60</v>
      </c>
      <c r="C47" s="159"/>
      <c r="D47" s="159"/>
      <c r="E47" s="159"/>
      <c r="F47" s="159"/>
      <c r="G47" s="159"/>
      <c r="H47" s="159"/>
      <c r="I47" s="159"/>
      <c r="J47" s="159"/>
      <c r="AZ47" s="9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>
      <c r="B49" s="159" t="s">
        <v>61</v>
      </c>
      <c r="C49" s="159"/>
      <c r="D49" s="159"/>
      <c r="E49" s="159"/>
      <c r="F49" s="159"/>
      <c r="G49" s="159"/>
      <c r="H49" s="159"/>
      <c r="I49" s="159"/>
      <c r="J49" s="159"/>
      <c r="AZ49" s="9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>
      <c r="B51" s="159" t="s">
        <v>62</v>
      </c>
      <c r="C51" s="159"/>
      <c r="D51" s="159"/>
      <c r="E51" s="159"/>
      <c r="F51" s="159"/>
      <c r="G51" s="159"/>
      <c r="H51" s="159"/>
      <c r="I51" s="159"/>
      <c r="J51" s="159"/>
      <c r="AZ51" s="9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>
      <c r="B53" s="159" t="s">
        <v>63</v>
      </c>
      <c r="C53" s="159"/>
      <c r="D53" s="159"/>
      <c r="E53" s="159"/>
      <c r="F53" s="159"/>
      <c r="G53" s="159"/>
      <c r="H53" s="159"/>
      <c r="I53" s="159"/>
      <c r="J53" s="159"/>
      <c r="AZ53" s="9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>
      <c r="B55" s="159" t="s">
        <v>64</v>
      </c>
      <c r="C55" s="159"/>
      <c r="D55" s="159"/>
      <c r="E55" s="159"/>
      <c r="F55" s="159"/>
      <c r="G55" s="159"/>
      <c r="H55" s="159"/>
      <c r="I55" s="159"/>
      <c r="J55" s="159"/>
      <c r="AZ55" s="9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>
      <c r="B58" s="97" t="s">
        <v>65</v>
      </c>
    </row>
    <row r="60" spans="1:52" ht="25.5" customHeight="1">
      <c r="A60" s="99"/>
      <c r="B60" s="252" t="s">
        <v>44</v>
      </c>
      <c r="C60" s="252" t="s">
        <v>45</v>
      </c>
      <c r="D60" s="253"/>
      <c r="E60" s="253"/>
      <c r="F60" s="254" t="s">
        <v>66</v>
      </c>
      <c r="G60" s="254"/>
      <c r="H60" s="254"/>
      <c r="I60" s="254" t="s">
        <v>20</v>
      </c>
      <c r="J60" s="254" t="s">
        <v>30</v>
      </c>
    </row>
    <row r="61" spans="1:52" ht="36.75" customHeight="1">
      <c r="A61" s="100"/>
      <c r="B61" s="255" t="s">
        <v>67</v>
      </c>
      <c r="C61" s="256" t="s">
        <v>68</v>
      </c>
      <c r="D61" s="257"/>
      <c r="E61" s="257"/>
      <c r="F61" s="258" t="s">
        <v>21</v>
      </c>
      <c r="G61" s="259"/>
      <c r="H61" s="259"/>
      <c r="I61" s="259">
        <f>'23-002.05 A01 Pol'!G8+'23-002.05 E01 Pol'!G8</f>
        <v>0</v>
      </c>
      <c r="J61" s="260" t="str">
        <f>IF(I73=0,"",I61/I73*100)</f>
        <v/>
      </c>
    </row>
    <row r="62" spans="1:52" ht="36.75" customHeight="1">
      <c r="A62" s="100"/>
      <c r="B62" s="255" t="s">
        <v>69</v>
      </c>
      <c r="C62" s="256" t="s">
        <v>70</v>
      </c>
      <c r="D62" s="257"/>
      <c r="E62" s="257"/>
      <c r="F62" s="258" t="s">
        <v>21</v>
      </c>
      <c r="G62" s="259"/>
      <c r="H62" s="259"/>
      <c r="I62" s="259">
        <f>'23-002.05 E01 Pol'!G92</f>
        <v>0</v>
      </c>
      <c r="J62" s="260" t="str">
        <f>IF(I73=0,"",I62/I73*100)</f>
        <v/>
      </c>
    </row>
    <row r="63" spans="1:52" ht="36.75" customHeight="1">
      <c r="A63" s="100"/>
      <c r="B63" s="255" t="s">
        <v>71</v>
      </c>
      <c r="C63" s="256" t="s">
        <v>72</v>
      </c>
      <c r="D63" s="257"/>
      <c r="E63" s="257"/>
      <c r="F63" s="258" t="s">
        <v>21</v>
      </c>
      <c r="G63" s="259"/>
      <c r="H63" s="259"/>
      <c r="I63" s="259">
        <f>'23-002.05 A01 Pol'!G74</f>
        <v>0</v>
      </c>
      <c r="J63" s="260" t="str">
        <f>IF(I73=0,"",I63/I73*100)</f>
        <v/>
      </c>
    </row>
    <row r="64" spans="1:52" ht="36.75" customHeight="1">
      <c r="A64" s="100"/>
      <c r="B64" s="255" t="s">
        <v>73</v>
      </c>
      <c r="C64" s="256" t="s">
        <v>74</v>
      </c>
      <c r="D64" s="257"/>
      <c r="E64" s="257"/>
      <c r="F64" s="258" t="s">
        <v>21</v>
      </c>
      <c r="G64" s="259"/>
      <c r="H64" s="259"/>
      <c r="I64" s="259">
        <f>'23-002.05 A01 Pol'!G97+'23-002.05 E01 Pol'!G99</f>
        <v>0</v>
      </c>
      <c r="J64" s="260" t="str">
        <f>IF(I73=0,"",I64/I73*100)</f>
        <v/>
      </c>
    </row>
    <row r="65" spans="1:10" ht="36.75" customHeight="1">
      <c r="A65" s="100"/>
      <c r="B65" s="255" t="s">
        <v>75</v>
      </c>
      <c r="C65" s="256" t="s">
        <v>76</v>
      </c>
      <c r="D65" s="257"/>
      <c r="E65" s="257"/>
      <c r="F65" s="258" t="s">
        <v>21</v>
      </c>
      <c r="G65" s="259"/>
      <c r="H65" s="259"/>
      <c r="I65" s="259">
        <f>'23-002.05 A01 Pol'!G119</f>
        <v>0</v>
      </c>
      <c r="J65" s="260" t="str">
        <f>IF(I73=0,"",I65/I73*100)</f>
        <v/>
      </c>
    </row>
    <row r="66" spans="1:10" ht="36.75" customHeight="1">
      <c r="A66" s="100"/>
      <c r="B66" s="255" t="s">
        <v>77</v>
      </c>
      <c r="C66" s="256" t="s">
        <v>78</v>
      </c>
      <c r="D66" s="257"/>
      <c r="E66" s="257"/>
      <c r="F66" s="258" t="s">
        <v>21</v>
      </c>
      <c r="G66" s="259"/>
      <c r="H66" s="259"/>
      <c r="I66" s="259">
        <f>'23-002.05 A01 Pol'!G132</f>
        <v>0</v>
      </c>
      <c r="J66" s="260" t="str">
        <f>IF(I73=0,"",I66/I73*100)</f>
        <v/>
      </c>
    </row>
    <row r="67" spans="1:10" ht="36.75" customHeight="1">
      <c r="A67" s="100"/>
      <c r="B67" s="255" t="s">
        <v>79</v>
      </c>
      <c r="C67" s="256" t="s">
        <v>80</v>
      </c>
      <c r="D67" s="257"/>
      <c r="E67" s="257"/>
      <c r="F67" s="258" t="s">
        <v>21</v>
      </c>
      <c r="G67" s="259"/>
      <c r="H67" s="259"/>
      <c r="I67" s="259">
        <f>'23-002.05 A01 Pol'!G137+'23-002.05 E01 Pol'!G112</f>
        <v>0</v>
      </c>
      <c r="J67" s="260" t="str">
        <f>IF(I73=0,"",I67/I73*100)</f>
        <v/>
      </c>
    </row>
    <row r="68" spans="1:10" ht="36.75" customHeight="1">
      <c r="A68" s="100"/>
      <c r="B68" s="255" t="s">
        <v>81</v>
      </c>
      <c r="C68" s="256" t="s">
        <v>82</v>
      </c>
      <c r="D68" s="257"/>
      <c r="E68" s="257"/>
      <c r="F68" s="258" t="s">
        <v>23</v>
      </c>
      <c r="G68" s="259"/>
      <c r="H68" s="259"/>
      <c r="I68" s="259">
        <f>'23-002.05 E01 Pol'!G114</f>
        <v>0</v>
      </c>
      <c r="J68" s="260" t="str">
        <f>IF(I73=0,"",I68/I73*100)</f>
        <v/>
      </c>
    </row>
    <row r="69" spans="1:10" ht="36.75" customHeight="1">
      <c r="A69" s="100"/>
      <c r="B69" s="255" t="s">
        <v>83</v>
      </c>
      <c r="C69" s="256" t="s">
        <v>84</v>
      </c>
      <c r="D69" s="257"/>
      <c r="E69" s="257"/>
      <c r="F69" s="258" t="s">
        <v>23</v>
      </c>
      <c r="G69" s="259"/>
      <c r="H69" s="259"/>
      <c r="I69" s="259">
        <f>'23-002.05 E01 Pol'!G130</f>
        <v>0</v>
      </c>
      <c r="J69" s="260" t="str">
        <f>IF(I73=0,"",I69/I73*100)</f>
        <v/>
      </c>
    </row>
    <row r="70" spans="1:10" ht="36.75" customHeight="1">
      <c r="A70" s="100"/>
      <c r="B70" s="255" t="s">
        <v>85</v>
      </c>
      <c r="C70" s="256" t="s">
        <v>86</v>
      </c>
      <c r="D70" s="257"/>
      <c r="E70" s="257"/>
      <c r="F70" s="258" t="s">
        <v>87</v>
      </c>
      <c r="G70" s="259"/>
      <c r="H70" s="259"/>
      <c r="I70" s="259">
        <f>'23-002.05 A01 Pol'!G139+'23-002.05 E01 Pol'!G140</f>
        <v>0</v>
      </c>
      <c r="J70" s="260" t="str">
        <f>IF(I73=0,"",I70/I73*100)</f>
        <v/>
      </c>
    </row>
    <row r="71" spans="1:10" ht="36.75" customHeight="1">
      <c r="A71" s="100"/>
      <c r="B71" s="255" t="s">
        <v>24</v>
      </c>
      <c r="C71" s="256" t="s">
        <v>25</v>
      </c>
      <c r="D71" s="257"/>
      <c r="E71" s="257"/>
      <c r="F71" s="258" t="s">
        <v>24</v>
      </c>
      <c r="G71" s="259"/>
      <c r="H71" s="259"/>
      <c r="I71" s="259">
        <f>'23-002.05 O01 Pol'!G8</f>
        <v>0</v>
      </c>
      <c r="J71" s="260" t="str">
        <f>IF(I73=0,"",I71/I73*100)</f>
        <v/>
      </c>
    </row>
    <row r="72" spans="1:10" ht="36.75" customHeight="1">
      <c r="A72" s="100"/>
      <c r="B72" s="255" t="s">
        <v>26</v>
      </c>
      <c r="C72" s="256" t="s">
        <v>27</v>
      </c>
      <c r="D72" s="257"/>
      <c r="E72" s="257"/>
      <c r="F72" s="258" t="s">
        <v>26</v>
      </c>
      <c r="G72" s="259"/>
      <c r="H72" s="259"/>
      <c r="I72" s="259">
        <f>'23-002.05 O01 Pol'!G19</f>
        <v>0</v>
      </c>
      <c r="J72" s="260" t="str">
        <f>IF(I73=0,"",I72/I73*100)</f>
        <v/>
      </c>
    </row>
    <row r="73" spans="1:10" ht="25.5" customHeight="1">
      <c r="A73" s="101"/>
      <c r="B73" s="102" t="s">
        <v>47</v>
      </c>
      <c r="C73" s="103"/>
      <c r="D73" s="104"/>
      <c r="E73" s="104"/>
      <c r="F73" s="106"/>
      <c r="G73" s="107"/>
      <c r="H73" s="107"/>
      <c r="I73" s="107">
        <f>SUM(I61:I72)</f>
        <v>0</v>
      </c>
      <c r="J73" s="105">
        <f>SUM(J61:J72)</f>
        <v>0</v>
      </c>
    </row>
    <row r="74" spans="1:10">
      <c r="F74" s="78"/>
      <c r="G74" s="78"/>
      <c r="H74" s="78"/>
      <c r="I74" s="78"/>
      <c r="J74" s="79"/>
    </row>
    <row r="75" spans="1:10">
      <c r="F75" s="78"/>
      <c r="G75" s="78"/>
      <c r="H75" s="78"/>
      <c r="I75" s="78"/>
      <c r="J75" s="79"/>
    </row>
    <row r="76" spans="1:10">
      <c r="F76" s="78"/>
      <c r="G76" s="78"/>
      <c r="H76" s="78"/>
      <c r="I76" s="78"/>
      <c r="J76" s="7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B47:J47"/>
    <mergeCell ref="B49:J49"/>
    <mergeCell ref="B51:J51"/>
    <mergeCell ref="B53:J53"/>
    <mergeCell ref="B55:J55"/>
    <mergeCell ref="C61:E61"/>
    <mergeCell ref="C62:E62"/>
    <mergeCell ref="C63:E63"/>
    <mergeCell ref="C64:E64"/>
    <mergeCell ref="C70:E70"/>
    <mergeCell ref="C71:E71"/>
    <mergeCell ref="C72:E72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99" t="s">
        <v>88</v>
      </c>
      <c r="B1" s="199"/>
      <c r="C1" s="200"/>
      <c r="D1" s="199"/>
      <c r="E1" s="199"/>
      <c r="F1" s="199"/>
      <c r="G1" s="199"/>
    </row>
    <row r="2" spans="1:7" ht="24.95" customHeight="1">
      <c r="A2" s="261" t="s">
        <v>89</v>
      </c>
      <c r="B2" s="262"/>
      <c r="C2" s="263"/>
      <c r="D2" s="263"/>
      <c r="E2" s="263"/>
      <c r="F2" s="263"/>
      <c r="G2" s="264"/>
    </row>
    <row r="3" spans="1:7" ht="24.95" customHeight="1">
      <c r="A3" s="261" t="s">
        <v>90</v>
      </c>
      <c r="B3" s="262"/>
      <c r="C3" s="263"/>
      <c r="D3" s="263"/>
      <c r="E3" s="263"/>
      <c r="F3" s="263"/>
      <c r="G3" s="264"/>
    </row>
    <row r="4" spans="1:7" ht="24.95" customHeight="1">
      <c r="A4" s="261" t="s">
        <v>91</v>
      </c>
      <c r="B4" s="262"/>
      <c r="C4" s="263"/>
      <c r="D4" s="263"/>
      <c r="E4" s="263"/>
      <c r="F4" s="263"/>
      <c r="G4" s="264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C7211-C41C-4523-BAB5-B239DA1BC91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98" customWidth="1"/>
    <col min="3" max="3" width="38.28515625" style="9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03" t="s">
        <v>88</v>
      </c>
      <c r="B1" s="203"/>
      <c r="C1" s="203"/>
      <c r="D1" s="203"/>
      <c r="E1" s="203"/>
      <c r="F1" s="203"/>
      <c r="G1" s="203"/>
      <c r="AG1" t="s">
        <v>92</v>
      </c>
    </row>
    <row r="2" spans="1:60" ht="24.95" customHeight="1">
      <c r="A2" s="265" t="s">
        <v>89</v>
      </c>
      <c r="B2" s="262" t="s">
        <v>5</v>
      </c>
      <c r="C2" s="266" t="s">
        <v>6</v>
      </c>
      <c r="D2" s="267"/>
      <c r="E2" s="267"/>
      <c r="F2" s="267"/>
      <c r="G2" s="268"/>
      <c r="AG2" t="s">
        <v>93</v>
      </c>
    </row>
    <row r="3" spans="1:60" ht="24.95" customHeight="1">
      <c r="A3" s="265" t="s">
        <v>90</v>
      </c>
      <c r="B3" s="262" t="s">
        <v>49</v>
      </c>
      <c r="C3" s="266" t="s">
        <v>50</v>
      </c>
      <c r="D3" s="267"/>
      <c r="E3" s="267"/>
      <c r="F3" s="267"/>
      <c r="G3" s="268"/>
      <c r="AC3" s="98" t="s">
        <v>93</v>
      </c>
      <c r="AG3" t="s">
        <v>94</v>
      </c>
    </row>
    <row r="4" spans="1:60" ht="24.95" customHeight="1">
      <c r="A4" s="269" t="s">
        <v>91</v>
      </c>
      <c r="B4" s="270" t="s">
        <v>51</v>
      </c>
      <c r="C4" s="271" t="s">
        <v>52</v>
      </c>
      <c r="D4" s="272"/>
      <c r="E4" s="272"/>
      <c r="F4" s="272"/>
      <c r="G4" s="273"/>
      <c r="AG4" t="s">
        <v>95</v>
      </c>
    </row>
    <row r="5" spans="1:60">
      <c r="D5" s="10"/>
    </row>
    <row r="6" spans="1:60" ht="38.25">
      <c r="A6" s="274" t="s">
        <v>96</v>
      </c>
      <c r="B6" s="275" t="s">
        <v>97</v>
      </c>
      <c r="C6" s="275" t="s">
        <v>98</v>
      </c>
      <c r="D6" s="276" t="s">
        <v>99</v>
      </c>
      <c r="E6" s="274" t="s">
        <v>100</v>
      </c>
      <c r="F6" s="277" t="s">
        <v>101</v>
      </c>
      <c r="G6" s="274" t="s">
        <v>20</v>
      </c>
      <c r="H6" s="278" t="s">
        <v>102</v>
      </c>
      <c r="I6" s="278" t="s">
        <v>103</v>
      </c>
      <c r="J6" s="278" t="s">
        <v>104</v>
      </c>
      <c r="K6" s="278" t="s">
        <v>105</v>
      </c>
      <c r="L6" s="278" t="s">
        <v>106</v>
      </c>
      <c r="M6" s="278" t="s">
        <v>107</v>
      </c>
      <c r="N6" s="278" t="s">
        <v>108</v>
      </c>
      <c r="O6" s="278" t="s">
        <v>109</v>
      </c>
      <c r="P6" s="278" t="s">
        <v>110</v>
      </c>
      <c r="Q6" s="278" t="s">
        <v>111</v>
      </c>
      <c r="R6" s="278" t="s">
        <v>112</v>
      </c>
      <c r="S6" s="278" t="s">
        <v>113</v>
      </c>
      <c r="T6" s="278" t="s">
        <v>114</v>
      </c>
      <c r="U6" s="278" t="s">
        <v>115</v>
      </c>
      <c r="V6" s="278" t="s">
        <v>116</v>
      </c>
      <c r="W6" s="278" t="s">
        <v>117</v>
      </c>
      <c r="X6" s="278" t="s">
        <v>118</v>
      </c>
    </row>
    <row r="7" spans="1:60" hidden="1">
      <c r="A7" s="3"/>
      <c r="B7" s="4"/>
      <c r="C7" s="4"/>
      <c r="D7" s="6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</row>
    <row r="8" spans="1:60">
      <c r="A8" s="126" t="s">
        <v>119</v>
      </c>
      <c r="B8" s="127" t="s">
        <v>67</v>
      </c>
      <c r="C8" s="147" t="s">
        <v>68</v>
      </c>
      <c r="D8" s="128"/>
      <c r="E8" s="129"/>
      <c r="F8" s="130"/>
      <c r="G8" s="130">
        <f>SUMIF(AG9:AG73,"&lt;&gt;NOR",G9:G73)</f>
        <v>0</v>
      </c>
      <c r="H8" s="130"/>
      <c r="I8" s="130">
        <f>SUM(I9:I73)</f>
        <v>0</v>
      </c>
      <c r="J8" s="130"/>
      <c r="K8" s="130">
        <f>SUM(K9:K73)</f>
        <v>0</v>
      </c>
      <c r="L8" s="130"/>
      <c r="M8" s="130">
        <f>SUM(M9:M73)</f>
        <v>0</v>
      </c>
      <c r="N8" s="130"/>
      <c r="O8" s="130">
        <f>SUM(O9:O73)</f>
        <v>0.06</v>
      </c>
      <c r="P8" s="130"/>
      <c r="Q8" s="130">
        <f>SUM(Q9:Q73)</f>
        <v>0.43000000000000005</v>
      </c>
      <c r="R8" s="130"/>
      <c r="S8" s="130"/>
      <c r="T8" s="131"/>
      <c r="U8" s="125"/>
      <c r="V8" s="125">
        <f>SUM(V9:V73)</f>
        <v>1.6300000000000001</v>
      </c>
      <c r="W8" s="125"/>
      <c r="X8" s="125"/>
      <c r="AG8" t="s">
        <v>120</v>
      </c>
    </row>
    <row r="9" spans="1:60" outlineLevel="1">
      <c r="A9" s="132">
        <v>1</v>
      </c>
      <c r="B9" s="133" t="s">
        <v>121</v>
      </c>
      <c r="C9" s="148" t="s">
        <v>122</v>
      </c>
      <c r="D9" s="134" t="s">
        <v>123</v>
      </c>
      <c r="E9" s="135">
        <v>0.17399999999999999</v>
      </c>
      <c r="F9" s="136"/>
      <c r="G9" s="137">
        <f>ROUND(E9*F9,2)</f>
        <v>0</v>
      </c>
      <c r="H9" s="136"/>
      <c r="I9" s="137">
        <f>ROUND(E9*H9,2)</f>
        <v>0</v>
      </c>
      <c r="J9" s="136"/>
      <c r="K9" s="137">
        <f>ROUND(E9*J9,2)</f>
        <v>0</v>
      </c>
      <c r="L9" s="137">
        <v>21</v>
      </c>
      <c r="M9" s="137">
        <f>G9*(1+L9/100)</f>
        <v>0</v>
      </c>
      <c r="N9" s="137">
        <v>0</v>
      </c>
      <c r="O9" s="137">
        <f>ROUND(E9*N9,2)</f>
        <v>0</v>
      </c>
      <c r="P9" s="137">
        <v>0</v>
      </c>
      <c r="Q9" s="137">
        <f>ROUND(E9*P9,2)</f>
        <v>0</v>
      </c>
      <c r="R9" s="137"/>
      <c r="S9" s="137" t="s">
        <v>124</v>
      </c>
      <c r="T9" s="138" t="s">
        <v>124</v>
      </c>
      <c r="U9" s="114">
        <v>4.6550000000000002</v>
      </c>
      <c r="V9" s="114">
        <f>ROUND(E9*U9,2)</f>
        <v>0.81</v>
      </c>
      <c r="W9" s="114"/>
      <c r="X9" s="114" t="s">
        <v>125</v>
      </c>
      <c r="Y9" s="109"/>
      <c r="Z9" s="109"/>
      <c r="AA9" s="109"/>
      <c r="AB9" s="109"/>
      <c r="AC9" s="109"/>
      <c r="AD9" s="109"/>
      <c r="AE9" s="109"/>
      <c r="AF9" s="109"/>
      <c r="AG9" s="109" t="s">
        <v>126</v>
      </c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</row>
    <row r="10" spans="1:60" outlineLevel="1">
      <c r="A10" s="112"/>
      <c r="B10" s="113"/>
      <c r="C10" s="149" t="s">
        <v>127</v>
      </c>
      <c r="D10" s="115"/>
      <c r="E10" s="116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09"/>
      <c r="Z10" s="109"/>
      <c r="AA10" s="109"/>
      <c r="AB10" s="109"/>
      <c r="AC10" s="109"/>
      <c r="AD10" s="109"/>
      <c r="AE10" s="109"/>
      <c r="AF10" s="109"/>
      <c r="AG10" s="109" t="s">
        <v>128</v>
      </c>
      <c r="AH10" s="109">
        <v>0</v>
      </c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</row>
    <row r="11" spans="1:60" ht="22.5" outlineLevel="1">
      <c r="A11" s="112"/>
      <c r="B11" s="113"/>
      <c r="C11" s="149" t="s">
        <v>129</v>
      </c>
      <c r="D11" s="115"/>
      <c r="E11" s="116">
        <v>0.14399999999999999</v>
      </c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09"/>
      <c r="Z11" s="109"/>
      <c r="AA11" s="109"/>
      <c r="AB11" s="109"/>
      <c r="AC11" s="109"/>
      <c r="AD11" s="109"/>
      <c r="AE11" s="109"/>
      <c r="AF11" s="109"/>
      <c r="AG11" s="109" t="s">
        <v>128</v>
      </c>
      <c r="AH11" s="109">
        <v>0</v>
      </c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 outlineLevel="1">
      <c r="A12" s="112"/>
      <c r="B12" s="113"/>
      <c r="C12" s="149" t="s">
        <v>130</v>
      </c>
      <c r="D12" s="115"/>
      <c r="E12" s="116">
        <v>0.03</v>
      </c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09"/>
      <c r="Z12" s="109"/>
      <c r="AA12" s="109"/>
      <c r="AB12" s="109"/>
      <c r="AC12" s="109"/>
      <c r="AD12" s="109"/>
      <c r="AE12" s="109"/>
      <c r="AF12" s="109"/>
      <c r="AG12" s="109" t="s">
        <v>128</v>
      </c>
      <c r="AH12" s="109">
        <v>0</v>
      </c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</row>
    <row r="13" spans="1:60" outlineLevel="1">
      <c r="A13" s="112"/>
      <c r="B13" s="113"/>
      <c r="C13" s="150" t="s">
        <v>131</v>
      </c>
      <c r="D13" s="117"/>
      <c r="E13" s="118">
        <v>0.17399999999999999</v>
      </c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09"/>
      <c r="Z13" s="109"/>
      <c r="AA13" s="109"/>
      <c r="AB13" s="109"/>
      <c r="AC13" s="109"/>
      <c r="AD13" s="109"/>
      <c r="AE13" s="109"/>
      <c r="AF13" s="109"/>
      <c r="AG13" s="109" t="s">
        <v>128</v>
      </c>
      <c r="AH13" s="109">
        <v>1</v>
      </c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</row>
    <row r="14" spans="1:60" ht="22.5" outlineLevel="1">
      <c r="A14" s="132">
        <v>2</v>
      </c>
      <c r="B14" s="133" t="s">
        <v>132</v>
      </c>
      <c r="C14" s="148" t="s">
        <v>133</v>
      </c>
      <c r="D14" s="134" t="s">
        <v>123</v>
      </c>
      <c r="E14" s="135">
        <v>0.17399999999999999</v>
      </c>
      <c r="F14" s="136"/>
      <c r="G14" s="137">
        <f>ROUND(E14*F14,2)</f>
        <v>0</v>
      </c>
      <c r="H14" s="136"/>
      <c r="I14" s="137">
        <f>ROUND(E14*H14,2)</f>
        <v>0</v>
      </c>
      <c r="J14" s="136"/>
      <c r="K14" s="137">
        <f>ROUND(E14*J14,2)</f>
        <v>0</v>
      </c>
      <c r="L14" s="137">
        <v>21</v>
      </c>
      <c r="M14" s="137">
        <f>G14*(1+L14/100)</f>
        <v>0</v>
      </c>
      <c r="N14" s="137">
        <v>0</v>
      </c>
      <c r="O14" s="137">
        <f>ROUND(E14*N14,2)</f>
        <v>0</v>
      </c>
      <c r="P14" s="137">
        <v>0</v>
      </c>
      <c r="Q14" s="137">
        <f>ROUND(E14*P14,2)</f>
        <v>0</v>
      </c>
      <c r="R14" s="137"/>
      <c r="S14" s="137" t="s">
        <v>124</v>
      </c>
      <c r="T14" s="138" t="s">
        <v>124</v>
      </c>
      <c r="U14" s="114">
        <v>0.66800000000000004</v>
      </c>
      <c r="V14" s="114">
        <f>ROUND(E14*U14,2)</f>
        <v>0.12</v>
      </c>
      <c r="W14" s="114"/>
      <c r="X14" s="114" t="s">
        <v>125</v>
      </c>
      <c r="Y14" s="109"/>
      <c r="Z14" s="109"/>
      <c r="AA14" s="109"/>
      <c r="AB14" s="109"/>
      <c r="AC14" s="109"/>
      <c r="AD14" s="109"/>
      <c r="AE14" s="109"/>
      <c r="AF14" s="109"/>
      <c r="AG14" s="109" t="s">
        <v>134</v>
      </c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outlineLevel="1">
      <c r="A15" s="112"/>
      <c r="B15" s="113"/>
      <c r="C15" s="149" t="s">
        <v>135</v>
      </c>
      <c r="D15" s="115"/>
      <c r="E15" s="116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09"/>
      <c r="Z15" s="109"/>
      <c r="AA15" s="109"/>
      <c r="AB15" s="109"/>
      <c r="AC15" s="109"/>
      <c r="AD15" s="109"/>
      <c r="AE15" s="109"/>
      <c r="AF15" s="109"/>
      <c r="AG15" s="109" t="s">
        <v>128</v>
      </c>
      <c r="AH15" s="109">
        <v>0</v>
      </c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 outlineLevel="1">
      <c r="A16" s="112"/>
      <c r="B16" s="113"/>
      <c r="C16" s="149" t="s">
        <v>136</v>
      </c>
      <c r="D16" s="115"/>
      <c r="E16" s="116">
        <v>0.17399999999999999</v>
      </c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09"/>
      <c r="Z16" s="109"/>
      <c r="AA16" s="109"/>
      <c r="AB16" s="109"/>
      <c r="AC16" s="109"/>
      <c r="AD16" s="109"/>
      <c r="AE16" s="109"/>
      <c r="AF16" s="109"/>
      <c r="AG16" s="109" t="s">
        <v>128</v>
      </c>
      <c r="AH16" s="109">
        <v>5</v>
      </c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</row>
    <row r="17" spans="1:60" outlineLevel="1">
      <c r="A17" s="112"/>
      <c r="B17" s="113"/>
      <c r="C17" s="150" t="s">
        <v>131</v>
      </c>
      <c r="D17" s="117"/>
      <c r="E17" s="118">
        <v>0.17399999999999999</v>
      </c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09"/>
      <c r="Z17" s="109"/>
      <c r="AA17" s="109"/>
      <c r="AB17" s="109"/>
      <c r="AC17" s="109"/>
      <c r="AD17" s="109"/>
      <c r="AE17" s="109"/>
      <c r="AF17" s="109"/>
      <c r="AG17" s="109" t="s">
        <v>128</v>
      </c>
      <c r="AH17" s="109">
        <v>1</v>
      </c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</row>
    <row r="18" spans="1:60" outlineLevel="1">
      <c r="A18" s="132">
        <v>3</v>
      </c>
      <c r="B18" s="133" t="s">
        <v>137</v>
      </c>
      <c r="C18" s="148" t="s">
        <v>138</v>
      </c>
      <c r="D18" s="134" t="s">
        <v>123</v>
      </c>
      <c r="E18" s="135">
        <v>0.17399999999999999</v>
      </c>
      <c r="F18" s="136"/>
      <c r="G18" s="137">
        <f>ROUND(E18*F18,2)</f>
        <v>0</v>
      </c>
      <c r="H18" s="136"/>
      <c r="I18" s="137">
        <f>ROUND(E18*H18,2)</f>
        <v>0</v>
      </c>
      <c r="J18" s="136"/>
      <c r="K18" s="137">
        <f>ROUND(E18*J18,2)</f>
        <v>0</v>
      </c>
      <c r="L18" s="137">
        <v>21</v>
      </c>
      <c r="M18" s="137">
        <f>G18*(1+L18/100)</f>
        <v>0</v>
      </c>
      <c r="N18" s="137">
        <v>0</v>
      </c>
      <c r="O18" s="137">
        <f>ROUND(E18*N18,2)</f>
        <v>0</v>
      </c>
      <c r="P18" s="137">
        <v>0</v>
      </c>
      <c r="Q18" s="137">
        <f>ROUND(E18*P18,2)</f>
        <v>0</v>
      </c>
      <c r="R18" s="137"/>
      <c r="S18" s="137" t="s">
        <v>124</v>
      </c>
      <c r="T18" s="138" t="s">
        <v>124</v>
      </c>
      <c r="U18" s="114">
        <v>0.59099999999999997</v>
      </c>
      <c r="V18" s="114">
        <f>ROUND(E18*U18,2)</f>
        <v>0.1</v>
      </c>
      <c r="W18" s="114"/>
      <c r="X18" s="114" t="s">
        <v>125</v>
      </c>
      <c r="Y18" s="109"/>
      <c r="Z18" s="109"/>
      <c r="AA18" s="109"/>
      <c r="AB18" s="109"/>
      <c r="AC18" s="109"/>
      <c r="AD18" s="109"/>
      <c r="AE18" s="109"/>
      <c r="AF18" s="109"/>
      <c r="AG18" s="109" t="s">
        <v>134</v>
      </c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</row>
    <row r="19" spans="1:60" outlineLevel="1">
      <c r="A19" s="112"/>
      <c r="B19" s="113"/>
      <c r="C19" s="149" t="s">
        <v>135</v>
      </c>
      <c r="D19" s="115"/>
      <c r="E19" s="116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09"/>
      <c r="Z19" s="109"/>
      <c r="AA19" s="109"/>
      <c r="AB19" s="109"/>
      <c r="AC19" s="109"/>
      <c r="AD19" s="109"/>
      <c r="AE19" s="109"/>
      <c r="AF19" s="109"/>
      <c r="AG19" s="109" t="s">
        <v>128</v>
      </c>
      <c r="AH19" s="109">
        <v>0</v>
      </c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</row>
    <row r="20" spans="1:60" outlineLevel="1">
      <c r="A20" s="112"/>
      <c r="B20" s="113"/>
      <c r="C20" s="149" t="s">
        <v>136</v>
      </c>
      <c r="D20" s="115"/>
      <c r="E20" s="116">
        <v>0.17399999999999999</v>
      </c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09"/>
      <c r="Z20" s="109"/>
      <c r="AA20" s="109"/>
      <c r="AB20" s="109"/>
      <c r="AC20" s="109"/>
      <c r="AD20" s="109"/>
      <c r="AE20" s="109"/>
      <c r="AF20" s="109"/>
      <c r="AG20" s="109" t="s">
        <v>128</v>
      </c>
      <c r="AH20" s="109">
        <v>5</v>
      </c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outlineLevel="1">
      <c r="A21" s="112"/>
      <c r="B21" s="113"/>
      <c r="C21" s="150" t="s">
        <v>131</v>
      </c>
      <c r="D21" s="117"/>
      <c r="E21" s="118">
        <v>0.17399999999999999</v>
      </c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09"/>
      <c r="Z21" s="109"/>
      <c r="AA21" s="109"/>
      <c r="AB21" s="109"/>
      <c r="AC21" s="109"/>
      <c r="AD21" s="109"/>
      <c r="AE21" s="109"/>
      <c r="AF21" s="109"/>
      <c r="AG21" s="109" t="s">
        <v>128</v>
      </c>
      <c r="AH21" s="109">
        <v>1</v>
      </c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</row>
    <row r="22" spans="1:60" outlineLevel="1">
      <c r="A22" s="132">
        <v>4</v>
      </c>
      <c r="B22" s="133" t="s">
        <v>139</v>
      </c>
      <c r="C22" s="148" t="s">
        <v>140</v>
      </c>
      <c r="D22" s="134" t="s">
        <v>123</v>
      </c>
      <c r="E22" s="135">
        <v>0.17399999999999999</v>
      </c>
      <c r="F22" s="136"/>
      <c r="G22" s="137">
        <f>ROUND(E22*F22,2)</f>
        <v>0</v>
      </c>
      <c r="H22" s="136"/>
      <c r="I22" s="137">
        <f>ROUND(E22*H22,2)</f>
        <v>0</v>
      </c>
      <c r="J22" s="136"/>
      <c r="K22" s="137">
        <f>ROUND(E22*J22,2)</f>
        <v>0</v>
      </c>
      <c r="L22" s="137">
        <v>21</v>
      </c>
      <c r="M22" s="137">
        <f>G22*(1+L22/100)</f>
        <v>0</v>
      </c>
      <c r="N22" s="137">
        <v>0</v>
      </c>
      <c r="O22" s="137">
        <f>ROUND(E22*N22,2)</f>
        <v>0</v>
      </c>
      <c r="P22" s="137">
        <v>0</v>
      </c>
      <c r="Q22" s="137">
        <f>ROUND(E22*P22,2)</f>
        <v>0</v>
      </c>
      <c r="R22" s="137"/>
      <c r="S22" s="137" t="s">
        <v>124</v>
      </c>
      <c r="T22" s="138" t="s">
        <v>124</v>
      </c>
      <c r="U22" s="114">
        <v>0.65200000000000002</v>
      </c>
      <c r="V22" s="114">
        <f>ROUND(E22*U22,2)</f>
        <v>0.11</v>
      </c>
      <c r="W22" s="114"/>
      <c r="X22" s="114" t="s">
        <v>125</v>
      </c>
      <c r="Y22" s="109"/>
      <c r="Z22" s="109"/>
      <c r="AA22" s="109"/>
      <c r="AB22" s="109"/>
      <c r="AC22" s="109"/>
      <c r="AD22" s="109"/>
      <c r="AE22" s="109"/>
      <c r="AF22" s="109"/>
      <c r="AG22" s="109" t="s">
        <v>134</v>
      </c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</row>
    <row r="23" spans="1:60" outlineLevel="1">
      <c r="A23" s="112"/>
      <c r="B23" s="113"/>
      <c r="C23" s="149" t="s">
        <v>135</v>
      </c>
      <c r="D23" s="115"/>
      <c r="E23" s="116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09"/>
      <c r="Z23" s="109"/>
      <c r="AA23" s="109"/>
      <c r="AB23" s="109"/>
      <c r="AC23" s="109"/>
      <c r="AD23" s="109"/>
      <c r="AE23" s="109"/>
      <c r="AF23" s="109"/>
      <c r="AG23" s="109" t="s">
        <v>128</v>
      </c>
      <c r="AH23" s="109">
        <v>0</v>
      </c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</row>
    <row r="24" spans="1:60" outlineLevel="1">
      <c r="A24" s="112"/>
      <c r="B24" s="113"/>
      <c r="C24" s="149" t="s">
        <v>136</v>
      </c>
      <c r="D24" s="115"/>
      <c r="E24" s="116">
        <v>0.17399999999999999</v>
      </c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09"/>
      <c r="Z24" s="109"/>
      <c r="AA24" s="109"/>
      <c r="AB24" s="109"/>
      <c r="AC24" s="109"/>
      <c r="AD24" s="109"/>
      <c r="AE24" s="109"/>
      <c r="AF24" s="109"/>
      <c r="AG24" s="109" t="s">
        <v>128</v>
      </c>
      <c r="AH24" s="109">
        <v>5</v>
      </c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</row>
    <row r="25" spans="1:60" outlineLevel="1">
      <c r="A25" s="112"/>
      <c r="B25" s="113"/>
      <c r="C25" s="150" t="s">
        <v>131</v>
      </c>
      <c r="D25" s="117"/>
      <c r="E25" s="118">
        <v>0.17399999999999999</v>
      </c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09"/>
      <c r="Z25" s="109"/>
      <c r="AA25" s="109"/>
      <c r="AB25" s="109"/>
      <c r="AC25" s="109"/>
      <c r="AD25" s="109"/>
      <c r="AE25" s="109"/>
      <c r="AF25" s="109"/>
      <c r="AG25" s="109" t="s">
        <v>128</v>
      </c>
      <c r="AH25" s="109">
        <v>1</v>
      </c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</row>
    <row r="26" spans="1:60" outlineLevel="1">
      <c r="A26" s="132">
        <v>5</v>
      </c>
      <c r="B26" s="133" t="s">
        <v>141</v>
      </c>
      <c r="C26" s="148" t="s">
        <v>142</v>
      </c>
      <c r="D26" s="134" t="s">
        <v>123</v>
      </c>
      <c r="E26" s="135">
        <v>0.17399999999999999</v>
      </c>
      <c r="F26" s="136"/>
      <c r="G26" s="137">
        <f>ROUND(E26*F26,2)</f>
        <v>0</v>
      </c>
      <c r="H26" s="136"/>
      <c r="I26" s="137">
        <f>ROUND(E26*H26,2)</f>
        <v>0</v>
      </c>
      <c r="J26" s="136"/>
      <c r="K26" s="137">
        <f>ROUND(E26*J26,2)</f>
        <v>0</v>
      </c>
      <c r="L26" s="137">
        <v>21</v>
      </c>
      <c r="M26" s="137">
        <f>G26*(1+L26/100)</f>
        <v>0</v>
      </c>
      <c r="N26" s="137">
        <v>0</v>
      </c>
      <c r="O26" s="137">
        <f>ROUND(E26*N26,2)</f>
        <v>0</v>
      </c>
      <c r="P26" s="137">
        <v>0</v>
      </c>
      <c r="Q26" s="137">
        <f>ROUND(E26*P26,2)</f>
        <v>0</v>
      </c>
      <c r="R26" s="137"/>
      <c r="S26" s="137" t="s">
        <v>124</v>
      </c>
      <c r="T26" s="138" t="s">
        <v>124</v>
      </c>
      <c r="U26" s="114">
        <v>3.1E-2</v>
      </c>
      <c r="V26" s="114">
        <f>ROUND(E26*U26,2)</f>
        <v>0.01</v>
      </c>
      <c r="W26" s="114"/>
      <c r="X26" s="114" t="s">
        <v>125</v>
      </c>
      <c r="Y26" s="109"/>
      <c r="Z26" s="109"/>
      <c r="AA26" s="109"/>
      <c r="AB26" s="109"/>
      <c r="AC26" s="109"/>
      <c r="AD26" s="109"/>
      <c r="AE26" s="109"/>
      <c r="AF26" s="109"/>
      <c r="AG26" s="109" t="s">
        <v>134</v>
      </c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</row>
    <row r="27" spans="1:60" ht="22.5" outlineLevel="1">
      <c r="A27" s="112"/>
      <c r="B27" s="113"/>
      <c r="C27" s="201" t="s">
        <v>143</v>
      </c>
      <c r="D27" s="202"/>
      <c r="E27" s="202"/>
      <c r="F27" s="202"/>
      <c r="G27" s="202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09"/>
      <c r="Z27" s="109"/>
      <c r="AA27" s="109"/>
      <c r="AB27" s="109"/>
      <c r="AC27" s="109"/>
      <c r="AD27" s="109"/>
      <c r="AE27" s="109"/>
      <c r="AF27" s="109"/>
      <c r="AG27" s="109" t="s">
        <v>144</v>
      </c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39" t="str">
        <f>C27</f>
        <v>Uložení sypaniny do násypů nebo na skládku s rozprostřením sypaniny ve vrstvách a s hrubým urovnáním.</v>
      </c>
      <c r="BB27" s="109"/>
      <c r="BC27" s="109"/>
      <c r="BD27" s="109"/>
      <c r="BE27" s="109"/>
      <c r="BF27" s="109"/>
      <c r="BG27" s="109"/>
      <c r="BH27" s="109"/>
    </row>
    <row r="28" spans="1:60" outlineLevel="1">
      <c r="A28" s="112"/>
      <c r="B28" s="113"/>
      <c r="C28" s="149" t="s">
        <v>135</v>
      </c>
      <c r="D28" s="115"/>
      <c r="E28" s="116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09"/>
      <c r="Z28" s="109"/>
      <c r="AA28" s="109"/>
      <c r="AB28" s="109"/>
      <c r="AC28" s="109"/>
      <c r="AD28" s="109"/>
      <c r="AE28" s="109"/>
      <c r="AF28" s="109"/>
      <c r="AG28" s="109" t="s">
        <v>128</v>
      </c>
      <c r="AH28" s="109">
        <v>0</v>
      </c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</row>
    <row r="29" spans="1:60" outlineLevel="1">
      <c r="A29" s="112"/>
      <c r="B29" s="113"/>
      <c r="C29" s="149" t="s">
        <v>136</v>
      </c>
      <c r="D29" s="115"/>
      <c r="E29" s="116">
        <v>0.17399999999999999</v>
      </c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09"/>
      <c r="Z29" s="109"/>
      <c r="AA29" s="109"/>
      <c r="AB29" s="109"/>
      <c r="AC29" s="109"/>
      <c r="AD29" s="109"/>
      <c r="AE29" s="109"/>
      <c r="AF29" s="109"/>
      <c r="AG29" s="109" t="s">
        <v>128</v>
      </c>
      <c r="AH29" s="109">
        <v>5</v>
      </c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</row>
    <row r="30" spans="1:60" outlineLevel="1">
      <c r="A30" s="112"/>
      <c r="B30" s="113"/>
      <c r="C30" s="150" t="s">
        <v>131</v>
      </c>
      <c r="D30" s="117"/>
      <c r="E30" s="118">
        <v>0.17399999999999999</v>
      </c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09"/>
      <c r="Z30" s="109"/>
      <c r="AA30" s="109"/>
      <c r="AB30" s="109"/>
      <c r="AC30" s="109"/>
      <c r="AD30" s="109"/>
      <c r="AE30" s="109"/>
      <c r="AF30" s="109"/>
      <c r="AG30" s="109" t="s">
        <v>128</v>
      </c>
      <c r="AH30" s="109">
        <v>1</v>
      </c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</row>
    <row r="31" spans="1:60" ht="22.5" outlineLevel="1">
      <c r="A31" s="132">
        <v>6</v>
      </c>
      <c r="B31" s="133" t="s">
        <v>145</v>
      </c>
      <c r="C31" s="148" t="s">
        <v>146</v>
      </c>
      <c r="D31" s="134" t="s">
        <v>123</v>
      </c>
      <c r="E31" s="135">
        <v>0.17399999999999999</v>
      </c>
      <c r="F31" s="136"/>
      <c r="G31" s="137">
        <f>ROUND(E31*F31,2)</f>
        <v>0</v>
      </c>
      <c r="H31" s="136"/>
      <c r="I31" s="137">
        <f>ROUND(E31*H31,2)</f>
        <v>0</v>
      </c>
      <c r="J31" s="136"/>
      <c r="K31" s="137">
        <f>ROUND(E31*J31,2)</f>
        <v>0</v>
      </c>
      <c r="L31" s="137">
        <v>21</v>
      </c>
      <c r="M31" s="137">
        <f>G31*(1+L31/100)</f>
        <v>0</v>
      </c>
      <c r="N31" s="137">
        <v>0</v>
      </c>
      <c r="O31" s="137">
        <f>ROUND(E31*N31,2)</f>
        <v>0</v>
      </c>
      <c r="P31" s="137">
        <v>0</v>
      </c>
      <c r="Q31" s="137">
        <f>ROUND(E31*P31,2)</f>
        <v>0</v>
      </c>
      <c r="R31" s="137"/>
      <c r="S31" s="137" t="s">
        <v>124</v>
      </c>
      <c r="T31" s="138" t="s">
        <v>124</v>
      </c>
      <c r="U31" s="114">
        <v>1.0999999999999999E-2</v>
      </c>
      <c r="V31" s="114">
        <f>ROUND(E31*U31,2)</f>
        <v>0</v>
      </c>
      <c r="W31" s="114"/>
      <c r="X31" s="114" t="s">
        <v>125</v>
      </c>
      <c r="Y31" s="109"/>
      <c r="Z31" s="109"/>
      <c r="AA31" s="109"/>
      <c r="AB31" s="109"/>
      <c r="AC31" s="109"/>
      <c r="AD31" s="109"/>
      <c r="AE31" s="109"/>
      <c r="AF31" s="109"/>
      <c r="AG31" s="109" t="s">
        <v>134</v>
      </c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</row>
    <row r="32" spans="1:60" outlineLevel="1">
      <c r="A32" s="112"/>
      <c r="B32" s="113"/>
      <c r="C32" s="149" t="s">
        <v>135</v>
      </c>
      <c r="D32" s="115"/>
      <c r="E32" s="116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09"/>
      <c r="Z32" s="109"/>
      <c r="AA32" s="109"/>
      <c r="AB32" s="109"/>
      <c r="AC32" s="109"/>
      <c r="AD32" s="109"/>
      <c r="AE32" s="109"/>
      <c r="AF32" s="109"/>
      <c r="AG32" s="109" t="s">
        <v>128</v>
      </c>
      <c r="AH32" s="109">
        <v>0</v>
      </c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</row>
    <row r="33" spans="1:60" outlineLevel="1">
      <c r="A33" s="112"/>
      <c r="B33" s="113"/>
      <c r="C33" s="149" t="s">
        <v>136</v>
      </c>
      <c r="D33" s="115"/>
      <c r="E33" s="116">
        <v>0.17399999999999999</v>
      </c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09"/>
      <c r="Z33" s="109"/>
      <c r="AA33" s="109"/>
      <c r="AB33" s="109"/>
      <c r="AC33" s="109"/>
      <c r="AD33" s="109"/>
      <c r="AE33" s="109"/>
      <c r="AF33" s="109"/>
      <c r="AG33" s="109" t="s">
        <v>128</v>
      </c>
      <c r="AH33" s="109">
        <v>5</v>
      </c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</row>
    <row r="34" spans="1:60" outlineLevel="1">
      <c r="A34" s="112"/>
      <c r="B34" s="113"/>
      <c r="C34" s="150" t="s">
        <v>131</v>
      </c>
      <c r="D34" s="117"/>
      <c r="E34" s="118">
        <v>0.17399999999999999</v>
      </c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09"/>
      <c r="Z34" s="109"/>
      <c r="AA34" s="109"/>
      <c r="AB34" s="109"/>
      <c r="AC34" s="109"/>
      <c r="AD34" s="109"/>
      <c r="AE34" s="109"/>
      <c r="AF34" s="109"/>
      <c r="AG34" s="109" t="s">
        <v>128</v>
      </c>
      <c r="AH34" s="109">
        <v>1</v>
      </c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</row>
    <row r="35" spans="1:60" outlineLevel="1">
      <c r="A35" s="132">
        <v>7</v>
      </c>
      <c r="B35" s="133" t="s">
        <v>147</v>
      </c>
      <c r="C35" s="148" t="s">
        <v>148</v>
      </c>
      <c r="D35" s="134" t="s">
        <v>123</v>
      </c>
      <c r="E35" s="135">
        <v>1.74</v>
      </c>
      <c r="F35" s="136"/>
      <c r="G35" s="137">
        <f>ROUND(E35*F35,2)</f>
        <v>0</v>
      </c>
      <c r="H35" s="136"/>
      <c r="I35" s="137">
        <f>ROUND(E35*H35,2)</f>
        <v>0</v>
      </c>
      <c r="J35" s="136"/>
      <c r="K35" s="137">
        <f>ROUND(E35*J35,2)</f>
        <v>0</v>
      </c>
      <c r="L35" s="137">
        <v>21</v>
      </c>
      <c r="M35" s="137">
        <f>G35*(1+L35/100)</f>
        <v>0</v>
      </c>
      <c r="N35" s="137">
        <v>0</v>
      </c>
      <c r="O35" s="137">
        <f>ROUND(E35*N35,2)</f>
        <v>0</v>
      </c>
      <c r="P35" s="137">
        <v>0</v>
      </c>
      <c r="Q35" s="137">
        <f>ROUND(E35*P35,2)</f>
        <v>0</v>
      </c>
      <c r="R35" s="137"/>
      <c r="S35" s="137" t="s">
        <v>124</v>
      </c>
      <c r="T35" s="138" t="s">
        <v>124</v>
      </c>
      <c r="U35" s="114">
        <v>0</v>
      </c>
      <c r="V35" s="114">
        <f>ROUND(E35*U35,2)</f>
        <v>0</v>
      </c>
      <c r="W35" s="114"/>
      <c r="X35" s="114" t="s">
        <v>125</v>
      </c>
      <c r="Y35" s="109"/>
      <c r="Z35" s="109"/>
      <c r="AA35" s="109"/>
      <c r="AB35" s="109"/>
      <c r="AC35" s="109"/>
      <c r="AD35" s="109"/>
      <c r="AE35" s="109"/>
      <c r="AF35" s="109"/>
      <c r="AG35" s="109" t="s">
        <v>134</v>
      </c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</row>
    <row r="36" spans="1:60" outlineLevel="1">
      <c r="A36" s="112"/>
      <c r="B36" s="113"/>
      <c r="C36" s="149" t="s">
        <v>149</v>
      </c>
      <c r="D36" s="115"/>
      <c r="E36" s="116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09"/>
      <c r="Z36" s="109"/>
      <c r="AA36" s="109"/>
      <c r="AB36" s="109"/>
      <c r="AC36" s="109"/>
      <c r="AD36" s="109"/>
      <c r="AE36" s="109"/>
      <c r="AF36" s="109"/>
      <c r="AG36" s="109" t="s">
        <v>128</v>
      </c>
      <c r="AH36" s="109">
        <v>0</v>
      </c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</row>
    <row r="37" spans="1:60" outlineLevel="1">
      <c r="A37" s="112"/>
      <c r="B37" s="113"/>
      <c r="C37" s="149" t="s">
        <v>150</v>
      </c>
      <c r="D37" s="115"/>
      <c r="E37" s="116">
        <v>0.17399999999999999</v>
      </c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09"/>
      <c r="Z37" s="109"/>
      <c r="AA37" s="109"/>
      <c r="AB37" s="109"/>
      <c r="AC37" s="109"/>
      <c r="AD37" s="109"/>
      <c r="AE37" s="109"/>
      <c r="AF37" s="109"/>
      <c r="AG37" s="109" t="s">
        <v>128</v>
      </c>
      <c r="AH37" s="109">
        <v>5</v>
      </c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</row>
    <row r="38" spans="1:60" outlineLevel="1">
      <c r="A38" s="112"/>
      <c r="B38" s="113"/>
      <c r="C38" s="150" t="s">
        <v>131</v>
      </c>
      <c r="D38" s="117"/>
      <c r="E38" s="118">
        <v>0.17399999999999999</v>
      </c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09"/>
      <c r="Z38" s="109"/>
      <c r="AA38" s="109"/>
      <c r="AB38" s="109"/>
      <c r="AC38" s="109"/>
      <c r="AD38" s="109"/>
      <c r="AE38" s="109"/>
      <c r="AF38" s="109"/>
      <c r="AG38" s="109" t="s">
        <v>128</v>
      </c>
      <c r="AH38" s="109">
        <v>1</v>
      </c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</row>
    <row r="39" spans="1:60" outlineLevel="1">
      <c r="A39" s="112"/>
      <c r="B39" s="113"/>
      <c r="C39" s="151" t="s">
        <v>151</v>
      </c>
      <c r="D39" s="119"/>
      <c r="E39" s="120">
        <v>1.5660000000000001</v>
      </c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09"/>
      <c r="Z39" s="109"/>
      <c r="AA39" s="109"/>
      <c r="AB39" s="109"/>
      <c r="AC39" s="109"/>
      <c r="AD39" s="109"/>
      <c r="AE39" s="109"/>
      <c r="AF39" s="109"/>
      <c r="AG39" s="109" t="s">
        <v>128</v>
      </c>
      <c r="AH39" s="109">
        <v>4</v>
      </c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</row>
    <row r="40" spans="1:60" outlineLevel="1">
      <c r="A40" s="132">
        <v>8</v>
      </c>
      <c r="B40" s="133" t="s">
        <v>152</v>
      </c>
      <c r="C40" s="148" t="s">
        <v>153</v>
      </c>
      <c r="D40" s="134" t="s">
        <v>123</v>
      </c>
      <c r="E40" s="135">
        <v>0.17399999999999999</v>
      </c>
      <c r="F40" s="136"/>
      <c r="G40" s="137">
        <f>ROUND(E40*F40,2)</f>
        <v>0</v>
      </c>
      <c r="H40" s="136"/>
      <c r="I40" s="137">
        <f>ROUND(E40*H40,2)</f>
        <v>0</v>
      </c>
      <c r="J40" s="136"/>
      <c r="K40" s="137">
        <f>ROUND(E40*J40,2)</f>
        <v>0</v>
      </c>
      <c r="L40" s="137">
        <v>21</v>
      </c>
      <c r="M40" s="137">
        <f>G40*(1+L40/100)</f>
        <v>0</v>
      </c>
      <c r="N40" s="137">
        <v>0</v>
      </c>
      <c r="O40" s="137">
        <f>ROUND(E40*N40,2)</f>
        <v>0</v>
      </c>
      <c r="P40" s="137">
        <v>0</v>
      </c>
      <c r="Q40" s="137">
        <f>ROUND(E40*P40,2)</f>
        <v>0</v>
      </c>
      <c r="R40" s="137"/>
      <c r="S40" s="137" t="s">
        <v>124</v>
      </c>
      <c r="T40" s="138" t="s">
        <v>124</v>
      </c>
      <c r="U40" s="114">
        <v>0</v>
      </c>
      <c r="V40" s="114">
        <f>ROUND(E40*U40,2)</f>
        <v>0</v>
      </c>
      <c r="W40" s="114"/>
      <c r="X40" s="114" t="s">
        <v>125</v>
      </c>
      <c r="Y40" s="109"/>
      <c r="Z40" s="109"/>
      <c r="AA40" s="109"/>
      <c r="AB40" s="109"/>
      <c r="AC40" s="109"/>
      <c r="AD40" s="109"/>
      <c r="AE40" s="109"/>
      <c r="AF40" s="109"/>
      <c r="AG40" s="109" t="s">
        <v>134</v>
      </c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</row>
    <row r="41" spans="1:60" outlineLevel="1">
      <c r="A41" s="112"/>
      <c r="B41" s="113"/>
      <c r="C41" s="149" t="s">
        <v>149</v>
      </c>
      <c r="D41" s="115"/>
      <c r="E41" s="116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09"/>
      <c r="Z41" s="109"/>
      <c r="AA41" s="109"/>
      <c r="AB41" s="109"/>
      <c r="AC41" s="109"/>
      <c r="AD41" s="109"/>
      <c r="AE41" s="109"/>
      <c r="AF41" s="109"/>
      <c r="AG41" s="109" t="s">
        <v>128</v>
      </c>
      <c r="AH41" s="109">
        <v>0</v>
      </c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</row>
    <row r="42" spans="1:60" outlineLevel="1">
      <c r="A42" s="112"/>
      <c r="B42" s="113"/>
      <c r="C42" s="149" t="s">
        <v>150</v>
      </c>
      <c r="D42" s="115"/>
      <c r="E42" s="116">
        <v>0.17399999999999999</v>
      </c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09"/>
      <c r="Z42" s="109"/>
      <c r="AA42" s="109"/>
      <c r="AB42" s="109"/>
      <c r="AC42" s="109"/>
      <c r="AD42" s="109"/>
      <c r="AE42" s="109"/>
      <c r="AF42" s="109"/>
      <c r="AG42" s="109" t="s">
        <v>128</v>
      </c>
      <c r="AH42" s="109">
        <v>5</v>
      </c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</row>
    <row r="43" spans="1:60" outlineLevel="1">
      <c r="A43" s="112"/>
      <c r="B43" s="113"/>
      <c r="C43" s="150" t="s">
        <v>131</v>
      </c>
      <c r="D43" s="117"/>
      <c r="E43" s="118">
        <v>0.17399999999999999</v>
      </c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09"/>
      <c r="Z43" s="109"/>
      <c r="AA43" s="109"/>
      <c r="AB43" s="109"/>
      <c r="AC43" s="109"/>
      <c r="AD43" s="109"/>
      <c r="AE43" s="109"/>
      <c r="AF43" s="109"/>
      <c r="AG43" s="109" t="s">
        <v>128</v>
      </c>
      <c r="AH43" s="109">
        <v>1</v>
      </c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 outlineLevel="1">
      <c r="A44" s="132">
        <v>9</v>
      </c>
      <c r="B44" s="133" t="s">
        <v>154</v>
      </c>
      <c r="C44" s="148" t="s">
        <v>155</v>
      </c>
      <c r="D44" s="134" t="s">
        <v>123</v>
      </c>
      <c r="E44" s="135">
        <v>0.03</v>
      </c>
      <c r="F44" s="136"/>
      <c r="G44" s="137">
        <f>ROUND(E44*F44,2)</f>
        <v>0</v>
      </c>
      <c r="H44" s="136"/>
      <c r="I44" s="137">
        <f>ROUND(E44*H44,2)</f>
        <v>0</v>
      </c>
      <c r="J44" s="136"/>
      <c r="K44" s="137">
        <f>ROUND(E44*J44,2)</f>
        <v>0</v>
      </c>
      <c r="L44" s="137">
        <v>21</v>
      </c>
      <c r="M44" s="137">
        <f>G44*(1+L44/100)</f>
        <v>0</v>
      </c>
      <c r="N44" s="137">
        <v>0</v>
      </c>
      <c r="O44" s="137">
        <f>ROUND(E44*N44,2)</f>
        <v>0</v>
      </c>
      <c r="P44" s="137">
        <v>0</v>
      </c>
      <c r="Q44" s="137">
        <f>ROUND(E44*P44,2)</f>
        <v>0</v>
      </c>
      <c r="R44" s="137"/>
      <c r="S44" s="137" t="s">
        <v>124</v>
      </c>
      <c r="T44" s="138" t="s">
        <v>124</v>
      </c>
      <c r="U44" s="114">
        <v>0.20200000000000001</v>
      </c>
      <c r="V44" s="114">
        <f>ROUND(E44*U44,2)</f>
        <v>0.01</v>
      </c>
      <c r="W44" s="114"/>
      <c r="X44" s="114" t="s">
        <v>125</v>
      </c>
      <c r="Y44" s="109"/>
      <c r="Z44" s="109"/>
      <c r="AA44" s="109"/>
      <c r="AB44" s="109"/>
      <c r="AC44" s="109"/>
      <c r="AD44" s="109"/>
      <c r="AE44" s="109"/>
      <c r="AF44" s="109"/>
      <c r="AG44" s="109" t="s">
        <v>134</v>
      </c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</row>
    <row r="45" spans="1:60" outlineLevel="1">
      <c r="A45" s="112"/>
      <c r="B45" s="113"/>
      <c r="C45" s="201" t="s">
        <v>156</v>
      </c>
      <c r="D45" s="202"/>
      <c r="E45" s="202"/>
      <c r="F45" s="202"/>
      <c r="G45" s="202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09"/>
      <c r="Z45" s="109"/>
      <c r="AA45" s="109"/>
      <c r="AB45" s="109"/>
      <c r="AC45" s="109"/>
      <c r="AD45" s="109"/>
      <c r="AE45" s="109"/>
      <c r="AF45" s="109"/>
      <c r="AG45" s="109" t="s">
        <v>144</v>
      </c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</row>
    <row r="46" spans="1:60" outlineLevel="1">
      <c r="A46" s="112"/>
      <c r="B46" s="113"/>
      <c r="C46" s="149" t="s">
        <v>157</v>
      </c>
      <c r="D46" s="115"/>
      <c r="E46" s="116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09"/>
      <c r="Z46" s="109"/>
      <c r="AA46" s="109"/>
      <c r="AB46" s="109"/>
      <c r="AC46" s="109"/>
      <c r="AD46" s="109"/>
      <c r="AE46" s="109"/>
      <c r="AF46" s="109"/>
      <c r="AG46" s="109" t="s">
        <v>128</v>
      </c>
      <c r="AH46" s="109">
        <v>0</v>
      </c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</row>
    <row r="47" spans="1:60" outlineLevel="1">
      <c r="A47" s="112"/>
      <c r="B47" s="113"/>
      <c r="C47" s="149" t="s">
        <v>158</v>
      </c>
      <c r="D47" s="115"/>
      <c r="E47" s="116">
        <v>0.03</v>
      </c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09"/>
      <c r="Z47" s="109"/>
      <c r="AA47" s="109"/>
      <c r="AB47" s="109"/>
      <c r="AC47" s="109"/>
      <c r="AD47" s="109"/>
      <c r="AE47" s="109"/>
      <c r="AF47" s="109"/>
      <c r="AG47" s="109" t="s">
        <v>128</v>
      </c>
      <c r="AH47" s="109">
        <v>0</v>
      </c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</row>
    <row r="48" spans="1:60" outlineLevel="1">
      <c r="A48" s="112"/>
      <c r="B48" s="113"/>
      <c r="C48" s="150" t="s">
        <v>131</v>
      </c>
      <c r="D48" s="117"/>
      <c r="E48" s="118">
        <v>0.03</v>
      </c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09"/>
      <c r="Z48" s="109"/>
      <c r="AA48" s="109"/>
      <c r="AB48" s="109"/>
      <c r="AC48" s="109"/>
      <c r="AD48" s="109"/>
      <c r="AE48" s="109"/>
      <c r="AF48" s="109"/>
      <c r="AG48" s="109" t="s">
        <v>128</v>
      </c>
      <c r="AH48" s="109">
        <v>1</v>
      </c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</row>
    <row r="49" spans="1:60" outlineLevel="1">
      <c r="A49" s="132">
        <v>10</v>
      </c>
      <c r="B49" s="133" t="s">
        <v>159</v>
      </c>
      <c r="C49" s="148" t="s">
        <v>160</v>
      </c>
      <c r="D49" s="134" t="s">
        <v>161</v>
      </c>
      <c r="E49" s="135">
        <v>5.9400000000000001E-2</v>
      </c>
      <c r="F49" s="136"/>
      <c r="G49" s="137">
        <f>ROUND(E49*F49,2)</f>
        <v>0</v>
      </c>
      <c r="H49" s="136"/>
      <c r="I49" s="137">
        <f>ROUND(E49*H49,2)</f>
        <v>0</v>
      </c>
      <c r="J49" s="136"/>
      <c r="K49" s="137">
        <f>ROUND(E49*J49,2)</f>
        <v>0</v>
      </c>
      <c r="L49" s="137">
        <v>21</v>
      </c>
      <c r="M49" s="137">
        <f>G49*(1+L49/100)</f>
        <v>0</v>
      </c>
      <c r="N49" s="137">
        <v>1</v>
      </c>
      <c r="O49" s="137">
        <f>ROUND(E49*N49,2)</f>
        <v>0.06</v>
      </c>
      <c r="P49" s="137">
        <v>0</v>
      </c>
      <c r="Q49" s="137">
        <f>ROUND(E49*P49,2)</f>
        <v>0</v>
      </c>
      <c r="R49" s="137" t="s">
        <v>162</v>
      </c>
      <c r="S49" s="137" t="s">
        <v>124</v>
      </c>
      <c r="T49" s="138" t="s">
        <v>124</v>
      </c>
      <c r="U49" s="114">
        <v>0</v>
      </c>
      <c r="V49" s="114">
        <f>ROUND(E49*U49,2)</f>
        <v>0</v>
      </c>
      <c r="W49" s="114"/>
      <c r="X49" s="114" t="s">
        <v>163</v>
      </c>
      <c r="Y49" s="109"/>
      <c r="Z49" s="109"/>
      <c r="AA49" s="109"/>
      <c r="AB49" s="109"/>
      <c r="AC49" s="109"/>
      <c r="AD49" s="109"/>
      <c r="AE49" s="109"/>
      <c r="AF49" s="109"/>
      <c r="AG49" s="109" t="s">
        <v>164</v>
      </c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 outlineLevel="1">
      <c r="A50" s="112"/>
      <c r="B50" s="113"/>
      <c r="C50" s="152" t="s">
        <v>165</v>
      </c>
      <c r="D50" s="121"/>
      <c r="E50" s="122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09"/>
      <c r="Z50" s="109"/>
      <c r="AA50" s="109"/>
      <c r="AB50" s="109"/>
      <c r="AC50" s="109"/>
      <c r="AD50" s="109"/>
      <c r="AE50" s="109"/>
      <c r="AF50" s="109"/>
      <c r="AG50" s="109" t="s">
        <v>128</v>
      </c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</row>
    <row r="51" spans="1:60" outlineLevel="1">
      <c r="A51" s="112"/>
      <c r="B51" s="113"/>
      <c r="C51" s="153" t="s">
        <v>166</v>
      </c>
      <c r="D51" s="121"/>
      <c r="E51" s="122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09"/>
      <c r="Z51" s="109"/>
      <c r="AA51" s="109"/>
      <c r="AB51" s="109"/>
      <c r="AC51" s="109"/>
      <c r="AD51" s="109"/>
      <c r="AE51" s="109"/>
      <c r="AF51" s="109"/>
      <c r="AG51" s="109" t="s">
        <v>128</v>
      </c>
      <c r="AH51" s="109">
        <v>2</v>
      </c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</row>
    <row r="52" spans="1:60" outlineLevel="1">
      <c r="A52" s="112"/>
      <c r="B52" s="113"/>
      <c r="C52" s="153" t="s">
        <v>167</v>
      </c>
      <c r="D52" s="121"/>
      <c r="E52" s="122">
        <v>0.03</v>
      </c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09"/>
      <c r="Z52" s="109"/>
      <c r="AA52" s="109"/>
      <c r="AB52" s="109"/>
      <c r="AC52" s="109"/>
      <c r="AD52" s="109"/>
      <c r="AE52" s="109"/>
      <c r="AF52" s="109"/>
      <c r="AG52" s="109" t="s">
        <v>128</v>
      </c>
      <c r="AH52" s="109">
        <v>2</v>
      </c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</row>
    <row r="53" spans="1:60" outlineLevel="1">
      <c r="A53" s="112"/>
      <c r="B53" s="113"/>
      <c r="C53" s="154" t="s">
        <v>168</v>
      </c>
      <c r="D53" s="123"/>
      <c r="E53" s="124">
        <v>0.03</v>
      </c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09"/>
      <c r="Z53" s="109"/>
      <c r="AA53" s="109"/>
      <c r="AB53" s="109"/>
      <c r="AC53" s="109"/>
      <c r="AD53" s="109"/>
      <c r="AE53" s="109"/>
      <c r="AF53" s="109"/>
      <c r="AG53" s="109" t="s">
        <v>128</v>
      </c>
      <c r="AH53" s="109">
        <v>3</v>
      </c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</row>
    <row r="54" spans="1:60" outlineLevel="1">
      <c r="A54" s="112"/>
      <c r="B54" s="113"/>
      <c r="C54" s="152" t="s">
        <v>169</v>
      </c>
      <c r="D54" s="121"/>
      <c r="E54" s="122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09"/>
      <c r="Z54" s="109"/>
      <c r="AA54" s="109"/>
      <c r="AB54" s="109"/>
      <c r="AC54" s="109"/>
      <c r="AD54" s="109"/>
      <c r="AE54" s="109"/>
      <c r="AF54" s="109"/>
      <c r="AG54" s="109" t="s">
        <v>128</v>
      </c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</row>
    <row r="55" spans="1:60" outlineLevel="1">
      <c r="A55" s="112"/>
      <c r="B55" s="113"/>
      <c r="C55" s="149" t="s">
        <v>170</v>
      </c>
      <c r="D55" s="115"/>
      <c r="E55" s="116">
        <v>5.3999999999999999E-2</v>
      </c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09"/>
      <c r="Z55" s="109"/>
      <c r="AA55" s="109"/>
      <c r="AB55" s="109"/>
      <c r="AC55" s="109"/>
      <c r="AD55" s="109"/>
      <c r="AE55" s="109"/>
      <c r="AF55" s="109"/>
      <c r="AG55" s="109" t="s">
        <v>128</v>
      </c>
      <c r="AH55" s="109">
        <v>0</v>
      </c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</row>
    <row r="56" spans="1:60" outlineLevel="1">
      <c r="A56" s="112"/>
      <c r="B56" s="113"/>
      <c r="C56" s="150" t="s">
        <v>131</v>
      </c>
      <c r="D56" s="117"/>
      <c r="E56" s="118">
        <v>5.3999999999999999E-2</v>
      </c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09"/>
      <c r="Z56" s="109"/>
      <c r="AA56" s="109"/>
      <c r="AB56" s="109"/>
      <c r="AC56" s="109"/>
      <c r="AD56" s="109"/>
      <c r="AE56" s="109"/>
      <c r="AF56" s="109"/>
      <c r="AG56" s="109" t="s">
        <v>128</v>
      </c>
      <c r="AH56" s="109">
        <v>1</v>
      </c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</row>
    <row r="57" spans="1:60" outlineLevel="1">
      <c r="A57" s="112"/>
      <c r="B57" s="113"/>
      <c r="C57" s="151" t="s">
        <v>171</v>
      </c>
      <c r="D57" s="119"/>
      <c r="E57" s="120">
        <v>5.4000000000000003E-3</v>
      </c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09"/>
      <c r="Z57" s="109"/>
      <c r="AA57" s="109"/>
      <c r="AB57" s="109"/>
      <c r="AC57" s="109"/>
      <c r="AD57" s="109"/>
      <c r="AE57" s="109"/>
      <c r="AF57" s="109"/>
      <c r="AG57" s="109" t="s">
        <v>128</v>
      </c>
      <c r="AH57" s="109">
        <v>4</v>
      </c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</row>
    <row r="58" spans="1:60" outlineLevel="1">
      <c r="A58" s="132">
        <v>11</v>
      </c>
      <c r="B58" s="133" t="s">
        <v>172</v>
      </c>
      <c r="C58" s="148" t="s">
        <v>173</v>
      </c>
      <c r="D58" s="134" t="s">
        <v>174</v>
      </c>
      <c r="E58" s="135">
        <v>0.3</v>
      </c>
      <c r="F58" s="136"/>
      <c r="G58" s="137">
        <f>ROUND(E58*F58,2)</f>
        <v>0</v>
      </c>
      <c r="H58" s="136"/>
      <c r="I58" s="137">
        <f>ROUND(E58*H58,2)</f>
        <v>0</v>
      </c>
      <c r="J58" s="136"/>
      <c r="K58" s="137">
        <f>ROUND(E58*J58,2)</f>
        <v>0</v>
      </c>
      <c r="L58" s="137">
        <v>21</v>
      </c>
      <c r="M58" s="137">
        <f>G58*(1+L58/100)</f>
        <v>0</v>
      </c>
      <c r="N58" s="137">
        <v>0</v>
      </c>
      <c r="O58" s="137">
        <f>ROUND(E58*N58,2)</f>
        <v>0</v>
      </c>
      <c r="P58" s="137">
        <v>0</v>
      </c>
      <c r="Q58" s="137">
        <f>ROUND(E58*P58,2)</f>
        <v>0</v>
      </c>
      <c r="R58" s="137"/>
      <c r="S58" s="137" t="s">
        <v>124</v>
      </c>
      <c r="T58" s="138" t="s">
        <v>124</v>
      </c>
      <c r="U58" s="114">
        <v>1.7999999999999999E-2</v>
      </c>
      <c r="V58" s="114">
        <f>ROUND(E58*U58,2)</f>
        <v>0.01</v>
      </c>
      <c r="W58" s="114"/>
      <c r="X58" s="114" t="s">
        <v>125</v>
      </c>
      <c r="Y58" s="109"/>
      <c r="Z58" s="109"/>
      <c r="AA58" s="109"/>
      <c r="AB58" s="109"/>
      <c r="AC58" s="109"/>
      <c r="AD58" s="109"/>
      <c r="AE58" s="109"/>
      <c r="AF58" s="109"/>
      <c r="AG58" s="109" t="s">
        <v>126</v>
      </c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</row>
    <row r="59" spans="1:60" outlineLevel="1">
      <c r="A59" s="112"/>
      <c r="B59" s="113"/>
      <c r="C59" s="149" t="s">
        <v>127</v>
      </c>
      <c r="D59" s="115"/>
      <c r="E59" s="116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09"/>
      <c r="Z59" s="109"/>
      <c r="AA59" s="109"/>
      <c r="AB59" s="109"/>
      <c r="AC59" s="109"/>
      <c r="AD59" s="109"/>
      <c r="AE59" s="109"/>
      <c r="AF59" s="109"/>
      <c r="AG59" s="109" t="s">
        <v>128</v>
      </c>
      <c r="AH59" s="109">
        <v>0</v>
      </c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</row>
    <row r="60" spans="1:60" outlineLevel="1">
      <c r="A60" s="112"/>
      <c r="B60" s="113"/>
      <c r="C60" s="149" t="s">
        <v>175</v>
      </c>
      <c r="D60" s="115"/>
      <c r="E60" s="116">
        <v>0.3</v>
      </c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09"/>
      <c r="Z60" s="109"/>
      <c r="AA60" s="109"/>
      <c r="AB60" s="109"/>
      <c r="AC60" s="109"/>
      <c r="AD60" s="109"/>
      <c r="AE60" s="109"/>
      <c r="AF60" s="109"/>
      <c r="AG60" s="109" t="s">
        <v>128</v>
      </c>
      <c r="AH60" s="109">
        <v>0</v>
      </c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</row>
    <row r="61" spans="1:60" outlineLevel="1">
      <c r="A61" s="112"/>
      <c r="B61" s="113"/>
      <c r="C61" s="150" t="s">
        <v>131</v>
      </c>
      <c r="D61" s="117"/>
      <c r="E61" s="118">
        <v>0.3</v>
      </c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09"/>
      <c r="Z61" s="109"/>
      <c r="AA61" s="109"/>
      <c r="AB61" s="109"/>
      <c r="AC61" s="109"/>
      <c r="AD61" s="109"/>
      <c r="AE61" s="109"/>
      <c r="AF61" s="109"/>
      <c r="AG61" s="109" t="s">
        <v>128</v>
      </c>
      <c r="AH61" s="109">
        <v>1</v>
      </c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</row>
    <row r="62" spans="1:60" outlineLevel="1">
      <c r="A62" s="132">
        <v>12</v>
      </c>
      <c r="B62" s="133" t="s">
        <v>176</v>
      </c>
      <c r="C62" s="148" t="s">
        <v>177</v>
      </c>
      <c r="D62" s="134" t="s">
        <v>174</v>
      </c>
      <c r="E62" s="135">
        <v>0.39</v>
      </c>
      <c r="F62" s="136"/>
      <c r="G62" s="137">
        <f>ROUND(E62*F62,2)</f>
        <v>0</v>
      </c>
      <c r="H62" s="136"/>
      <c r="I62" s="137">
        <f>ROUND(E62*H62,2)</f>
        <v>0</v>
      </c>
      <c r="J62" s="136"/>
      <c r="K62" s="137">
        <f>ROUND(E62*J62,2)</f>
        <v>0</v>
      </c>
      <c r="L62" s="137">
        <v>21</v>
      </c>
      <c r="M62" s="137">
        <f>G62*(1+L62/100)</f>
        <v>0</v>
      </c>
      <c r="N62" s="137">
        <v>0</v>
      </c>
      <c r="O62" s="137">
        <f>ROUND(E62*N62,2)</f>
        <v>0</v>
      </c>
      <c r="P62" s="137">
        <v>0.22500000000000001</v>
      </c>
      <c r="Q62" s="137">
        <f>ROUND(E62*P62,2)</f>
        <v>0.09</v>
      </c>
      <c r="R62" s="137"/>
      <c r="S62" s="137" t="s">
        <v>124</v>
      </c>
      <c r="T62" s="138" t="s">
        <v>124</v>
      </c>
      <c r="U62" s="114">
        <v>0.14199999999999999</v>
      </c>
      <c r="V62" s="114">
        <f>ROUND(E62*U62,2)</f>
        <v>0.06</v>
      </c>
      <c r="W62" s="114"/>
      <c r="X62" s="114" t="s">
        <v>125</v>
      </c>
      <c r="Y62" s="109"/>
      <c r="Z62" s="109"/>
      <c r="AA62" s="109"/>
      <c r="AB62" s="109"/>
      <c r="AC62" s="109"/>
      <c r="AD62" s="109"/>
      <c r="AE62" s="109"/>
      <c r="AF62" s="109"/>
      <c r="AG62" s="109" t="s">
        <v>126</v>
      </c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</row>
    <row r="63" spans="1:60" outlineLevel="1">
      <c r="A63" s="112"/>
      <c r="B63" s="113"/>
      <c r="C63" s="149" t="s">
        <v>178</v>
      </c>
      <c r="D63" s="115"/>
      <c r="E63" s="116">
        <v>0.3</v>
      </c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09"/>
      <c r="Z63" s="109"/>
      <c r="AA63" s="109"/>
      <c r="AB63" s="109"/>
      <c r="AC63" s="109"/>
      <c r="AD63" s="109"/>
      <c r="AE63" s="109"/>
      <c r="AF63" s="109"/>
      <c r="AG63" s="109" t="s">
        <v>128</v>
      </c>
      <c r="AH63" s="109">
        <v>0</v>
      </c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</row>
    <row r="64" spans="1:60" outlineLevel="1">
      <c r="A64" s="112"/>
      <c r="B64" s="113"/>
      <c r="C64" s="150" t="s">
        <v>131</v>
      </c>
      <c r="D64" s="117"/>
      <c r="E64" s="118">
        <v>0.3</v>
      </c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09"/>
      <c r="Z64" s="109"/>
      <c r="AA64" s="109"/>
      <c r="AB64" s="109"/>
      <c r="AC64" s="109"/>
      <c r="AD64" s="109"/>
      <c r="AE64" s="109"/>
      <c r="AF64" s="109"/>
      <c r="AG64" s="109" t="s">
        <v>128</v>
      </c>
      <c r="AH64" s="109">
        <v>1</v>
      </c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</row>
    <row r="65" spans="1:60" outlineLevel="1">
      <c r="A65" s="112"/>
      <c r="B65" s="113"/>
      <c r="C65" s="151" t="s">
        <v>179</v>
      </c>
      <c r="D65" s="119"/>
      <c r="E65" s="120">
        <v>0.09</v>
      </c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09"/>
      <c r="Z65" s="109"/>
      <c r="AA65" s="109"/>
      <c r="AB65" s="109"/>
      <c r="AC65" s="109"/>
      <c r="AD65" s="109"/>
      <c r="AE65" s="109"/>
      <c r="AF65" s="109"/>
      <c r="AG65" s="109" t="s">
        <v>128</v>
      </c>
      <c r="AH65" s="109">
        <v>4</v>
      </c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</row>
    <row r="66" spans="1:60" outlineLevel="1">
      <c r="A66" s="132">
        <v>13</v>
      </c>
      <c r="B66" s="133" t="s">
        <v>180</v>
      </c>
      <c r="C66" s="148" t="s">
        <v>181</v>
      </c>
      <c r="D66" s="134" t="s">
        <v>174</v>
      </c>
      <c r="E66" s="135">
        <v>0.39</v>
      </c>
      <c r="F66" s="136"/>
      <c r="G66" s="137">
        <f>ROUND(E66*F66,2)</f>
        <v>0</v>
      </c>
      <c r="H66" s="136"/>
      <c r="I66" s="137">
        <f>ROUND(E66*H66,2)</f>
        <v>0</v>
      </c>
      <c r="J66" s="136"/>
      <c r="K66" s="137">
        <f>ROUND(E66*J66,2)</f>
        <v>0</v>
      </c>
      <c r="L66" s="137">
        <v>21</v>
      </c>
      <c r="M66" s="137">
        <f>G66*(1+L66/100)</f>
        <v>0</v>
      </c>
      <c r="N66" s="137">
        <v>0</v>
      </c>
      <c r="O66" s="137">
        <f>ROUND(E66*N66,2)</f>
        <v>0</v>
      </c>
      <c r="P66" s="137">
        <v>0.44</v>
      </c>
      <c r="Q66" s="137">
        <f>ROUND(E66*P66,2)</f>
        <v>0.17</v>
      </c>
      <c r="R66" s="137"/>
      <c r="S66" s="137" t="s">
        <v>124</v>
      </c>
      <c r="T66" s="138" t="s">
        <v>124</v>
      </c>
      <c r="U66" s="114">
        <v>0.63200000000000001</v>
      </c>
      <c r="V66" s="114">
        <f>ROUND(E66*U66,2)</f>
        <v>0.25</v>
      </c>
      <c r="W66" s="114"/>
      <c r="X66" s="114" t="s">
        <v>125</v>
      </c>
      <c r="Y66" s="109"/>
      <c r="Z66" s="109"/>
      <c r="AA66" s="109"/>
      <c r="AB66" s="109"/>
      <c r="AC66" s="109"/>
      <c r="AD66" s="109"/>
      <c r="AE66" s="109"/>
      <c r="AF66" s="109"/>
      <c r="AG66" s="109" t="s">
        <v>126</v>
      </c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</row>
    <row r="67" spans="1:60" outlineLevel="1">
      <c r="A67" s="112"/>
      <c r="B67" s="113"/>
      <c r="C67" s="149" t="s">
        <v>182</v>
      </c>
      <c r="D67" s="115"/>
      <c r="E67" s="116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09"/>
      <c r="Z67" s="109"/>
      <c r="AA67" s="109"/>
      <c r="AB67" s="109"/>
      <c r="AC67" s="109"/>
      <c r="AD67" s="109"/>
      <c r="AE67" s="109"/>
      <c r="AF67" s="109"/>
      <c r="AG67" s="109" t="s">
        <v>128</v>
      </c>
      <c r="AH67" s="109">
        <v>0</v>
      </c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</row>
    <row r="68" spans="1:60" outlineLevel="1">
      <c r="A68" s="112"/>
      <c r="B68" s="113"/>
      <c r="C68" s="149" t="s">
        <v>183</v>
      </c>
      <c r="D68" s="115"/>
      <c r="E68" s="116">
        <v>0.39</v>
      </c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09"/>
      <c r="Z68" s="109"/>
      <c r="AA68" s="109"/>
      <c r="AB68" s="109"/>
      <c r="AC68" s="109"/>
      <c r="AD68" s="109"/>
      <c r="AE68" s="109"/>
      <c r="AF68" s="109"/>
      <c r="AG68" s="109" t="s">
        <v>128</v>
      </c>
      <c r="AH68" s="109">
        <v>5</v>
      </c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</row>
    <row r="69" spans="1:60" outlineLevel="1">
      <c r="A69" s="112"/>
      <c r="B69" s="113"/>
      <c r="C69" s="150" t="s">
        <v>131</v>
      </c>
      <c r="D69" s="117"/>
      <c r="E69" s="118">
        <v>0.39</v>
      </c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09"/>
      <c r="Z69" s="109"/>
      <c r="AA69" s="109"/>
      <c r="AB69" s="109"/>
      <c r="AC69" s="109"/>
      <c r="AD69" s="109"/>
      <c r="AE69" s="109"/>
      <c r="AF69" s="109"/>
      <c r="AG69" s="109" t="s">
        <v>128</v>
      </c>
      <c r="AH69" s="109">
        <v>1</v>
      </c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</row>
    <row r="70" spans="1:60" outlineLevel="1">
      <c r="A70" s="132">
        <v>14</v>
      </c>
      <c r="B70" s="133" t="s">
        <v>184</v>
      </c>
      <c r="C70" s="148" t="s">
        <v>185</v>
      </c>
      <c r="D70" s="134" t="s">
        <v>174</v>
      </c>
      <c r="E70" s="135">
        <v>0.39</v>
      </c>
      <c r="F70" s="136"/>
      <c r="G70" s="137">
        <f>ROUND(E70*F70,2)</f>
        <v>0</v>
      </c>
      <c r="H70" s="136"/>
      <c r="I70" s="137">
        <f>ROUND(E70*H70,2)</f>
        <v>0</v>
      </c>
      <c r="J70" s="136"/>
      <c r="K70" s="137">
        <f>ROUND(E70*J70,2)</f>
        <v>0</v>
      </c>
      <c r="L70" s="137">
        <v>21</v>
      </c>
      <c r="M70" s="137">
        <f>G70*(1+L70/100)</f>
        <v>0</v>
      </c>
      <c r="N70" s="137">
        <v>0</v>
      </c>
      <c r="O70" s="137">
        <f>ROUND(E70*N70,2)</f>
        <v>0</v>
      </c>
      <c r="P70" s="137">
        <v>0.44</v>
      </c>
      <c r="Q70" s="137">
        <f>ROUND(E70*P70,2)</f>
        <v>0.17</v>
      </c>
      <c r="R70" s="137"/>
      <c r="S70" s="137" t="s">
        <v>124</v>
      </c>
      <c r="T70" s="138" t="s">
        <v>124</v>
      </c>
      <c r="U70" s="114">
        <v>0.376</v>
      </c>
      <c r="V70" s="114">
        <f>ROUND(E70*U70,2)</f>
        <v>0.15</v>
      </c>
      <c r="W70" s="114"/>
      <c r="X70" s="114" t="s">
        <v>125</v>
      </c>
      <c r="Y70" s="109"/>
      <c r="Z70" s="109"/>
      <c r="AA70" s="109"/>
      <c r="AB70" s="109"/>
      <c r="AC70" s="109"/>
      <c r="AD70" s="109"/>
      <c r="AE70" s="109"/>
      <c r="AF70" s="109"/>
      <c r="AG70" s="109" t="s">
        <v>126</v>
      </c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</row>
    <row r="71" spans="1:60" outlineLevel="1">
      <c r="A71" s="112"/>
      <c r="B71" s="113"/>
      <c r="C71" s="149" t="s">
        <v>182</v>
      </c>
      <c r="D71" s="115"/>
      <c r="E71" s="116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09"/>
      <c r="Z71" s="109"/>
      <c r="AA71" s="109"/>
      <c r="AB71" s="109"/>
      <c r="AC71" s="109"/>
      <c r="AD71" s="109"/>
      <c r="AE71" s="109"/>
      <c r="AF71" s="109"/>
      <c r="AG71" s="109" t="s">
        <v>128</v>
      </c>
      <c r="AH71" s="109">
        <v>0</v>
      </c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</row>
    <row r="72" spans="1:60" outlineLevel="1">
      <c r="A72" s="112"/>
      <c r="B72" s="113"/>
      <c r="C72" s="149" t="s">
        <v>183</v>
      </c>
      <c r="D72" s="115"/>
      <c r="E72" s="116">
        <v>0.39</v>
      </c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09"/>
      <c r="Z72" s="109"/>
      <c r="AA72" s="109"/>
      <c r="AB72" s="109"/>
      <c r="AC72" s="109"/>
      <c r="AD72" s="109"/>
      <c r="AE72" s="109"/>
      <c r="AF72" s="109"/>
      <c r="AG72" s="109" t="s">
        <v>128</v>
      </c>
      <c r="AH72" s="109">
        <v>5</v>
      </c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</row>
    <row r="73" spans="1:60" outlineLevel="1">
      <c r="A73" s="112"/>
      <c r="B73" s="113"/>
      <c r="C73" s="150" t="s">
        <v>131</v>
      </c>
      <c r="D73" s="117"/>
      <c r="E73" s="118">
        <v>0.39</v>
      </c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09"/>
      <c r="Z73" s="109"/>
      <c r="AA73" s="109"/>
      <c r="AB73" s="109"/>
      <c r="AC73" s="109"/>
      <c r="AD73" s="109"/>
      <c r="AE73" s="109"/>
      <c r="AF73" s="109"/>
      <c r="AG73" s="109" t="s">
        <v>128</v>
      </c>
      <c r="AH73" s="109">
        <v>1</v>
      </c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</row>
    <row r="74" spans="1:60">
      <c r="A74" s="126" t="s">
        <v>119</v>
      </c>
      <c r="B74" s="127" t="s">
        <v>71</v>
      </c>
      <c r="C74" s="147" t="s">
        <v>72</v>
      </c>
      <c r="D74" s="128"/>
      <c r="E74" s="129"/>
      <c r="F74" s="130"/>
      <c r="G74" s="130">
        <f>SUMIF(AG75:AG96,"&lt;&gt;NOR",G75:G96)</f>
        <v>0</v>
      </c>
      <c r="H74" s="130"/>
      <c r="I74" s="130">
        <f>SUM(I75:I96)</f>
        <v>0</v>
      </c>
      <c r="J74" s="130"/>
      <c r="K74" s="130">
        <f>SUM(K75:K96)</f>
        <v>0</v>
      </c>
      <c r="L74" s="130"/>
      <c r="M74" s="130">
        <f>SUM(M75:M96)</f>
        <v>0</v>
      </c>
      <c r="N74" s="130"/>
      <c r="O74" s="130">
        <f>SUM(O75:O96)</f>
        <v>1.1600000000000001</v>
      </c>
      <c r="P74" s="130"/>
      <c r="Q74" s="130">
        <f>SUM(Q75:Q96)</f>
        <v>0</v>
      </c>
      <c r="R74" s="130"/>
      <c r="S74" s="130"/>
      <c r="T74" s="131"/>
      <c r="U74" s="125"/>
      <c r="V74" s="125">
        <f>SUM(V75:V96)</f>
        <v>2.58</v>
      </c>
      <c r="W74" s="125"/>
      <c r="X74" s="125"/>
      <c r="AG74" t="s">
        <v>120</v>
      </c>
    </row>
    <row r="75" spans="1:60" outlineLevel="1">
      <c r="A75" s="132">
        <v>15</v>
      </c>
      <c r="B75" s="133" t="s">
        <v>186</v>
      </c>
      <c r="C75" s="148" t="s">
        <v>187</v>
      </c>
      <c r="D75" s="134" t="s">
        <v>188</v>
      </c>
      <c r="E75" s="135">
        <v>2</v>
      </c>
      <c r="F75" s="136"/>
      <c r="G75" s="137">
        <f>ROUND(E75*F75,2)</f>
        <v>0</v>
      </c>
      <c r="H75" s="136"/>
      <c r="I75" s="137">
        <f>ROUND(E75*H75,2)</f>
        <v>0</v>
      </c>
      <c r="J75" s="136"/>
      <c r="K75" s="137">
        <f>ROUND(E75*J75,2)</f>
        <v>0</v>
      </c>
      <c r="L75" s="137">
        <v>21</v>
      </c>
      <c r="M75" s="137">
        <f>G75*(1+L75/100)</f>
        <v>0</v>
      </c>
      <c r="N75" s="137">
        <v>1.6299999999999999E-3</v>
      </c>
      <c r="O75" s="137">
        <f>ROUND(E75*N75,2)</f>
        <v>0</v>
      </c>
      <c r="P75" s="137">
        <v>0</v>
      </c>
      <c r="Q75" s="137">
        <f>ROUND(E75*P75,2)</f>
        <v>0</v>
      </c>
      <c r="R75" s="137"/>
      <c r="S75" s="137" t="s">
        <v>124</v>
      </c>
      <c r="T75" s="138" t="s">
        <v>124</v>
      </c>
      <c r="U75" s="114">
        <v>0.4</v>
      </c>
      <c r="V75" s="114">
        <f>ROUND(E75*U75,2)</f>
        <v>0.8</v>
      </c>
      <c r="W75" s="114"/>
      <c r="X75" s="114" t="s">
        <v>125</v>
      </c>
      <c r="Y75" s="109"/>
      <c r="Z75" s="109"/>
      <c r="AA75" s="109"/>
      <c r="AB75" s="109"/>
      <c r="AC75" s="109"/>
      <c r="AD75" s="109"/>
      <c r="AE75" s="109"/>
      <c r="AF75" s="109"/>
      <c r="AG75" s="109" t="s">
        <v>134</v>
      </c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</row>
    <row r="76" spans="1:60" outlineLevel="1">
      <c r="A76" s="112"/>
      <c r="B76" s="113"/>
      <c r="C76" s="149" t="s">
        <v>189</v>
      </c>
      <c r="D76" s="115"/>
      <c r="E76" s="116">
        <v>2</v>
      </c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09"/>
      <c r="Z76" s="109"/>
      <c r="AA76" s="109"/>
      <c r="AB76" s="109"/>
      <c r="AC76" s="109"/>
      <c r="AD76" s="109"/>
      <c r="AE76" s="109"/>
      <c r="AF76" s="109"/>
      <c r="AG76" s="109" t="s">
        <v>128</v>
      </c>
      <c r="AH76" s="109">
        <v>0</v>
      </c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</row>
    <row r="77" spans="1:60" outlineLevel="1">
      <c r="A77" s="112"/>
      <c r="B77" s="113"/>
      <c r="C77" s="150" t="s">
        <v>131</v>
      </c>
      <c r="D77" s="117"/>
      <c r="E77" s="118">
        <v>2</v>
      </c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09"/>
      <c r="Z77" s="109"/>
      <c r="AA77" s="109"/>
      <c r="AB77" s="109"/>
      <c r="AC77" s="109"/>
      <c r="AD77" s="109"/>
      <c r="AE77" s="109"/>
      <c r="AF77" s="109"/>
      <c r="AG77" s="109" t="s">
        <v>128</v>
      </c>
      <c r="AH77" s="109">
        <v>1</v>
      </c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</row>
    <row r="78" spans="1:60" outlineLevel="1">
      <c r="A78" s="132">
        <v>16</v>
      </c>
      <c r="B78" s="133" t="s">
        <v>190</v>
      </c>
      <c r="C78" s="148" t="s">
        <v>191</v>
      </c>
      <c r="D78" s="134" t="s">
        <v>123</v>
      </c>
      <c r="E78" s="135">
        <v>0.44400000000000001</v>
      </c>
      <c r="F78" s="136"/>
      <c r="G78" s="137">
        <f>ROUND(E78*F78,2)</f>
        <v>0</v>
      </c>
      <c r="H78" s="136"/>
      <c r="I78" s="137">
        <f>ROUND(E78*H78,2)</f>
        <v>0</v>
      </c>
      <c r="J78" s="136"/>
      <c r="K78" s="137">
        <f>ROUND(E78*J78,2)</f>
        <v>0</v>
      </c>
      <c r="L78" s="137">
        <v>21</v>
      </c>
      <c r="M78" s="137">
        <f>G78*(1+L78/100)</f>
        <v>0</v>
      </c>
      <c r="N78" s="137">
        <v>2.5249999999999999</v>
      </c>
      <c r="O78" s="137">
        <f>ROUND(E78*N78,2)</f>
        <v>1.1200000000000001</v>
      </c>
      <c r="P78" s="137">
        <v>0</v>
      </c>
      <c r="Q78" s="137">
        <f>ROUND(E78*P78,2)</f>
        <v>0</v>
      </c>
      <c r="R78" s="137"/>
      <c r="S78" s="137" t="s">
        <v>124</v>
      </c>
      <c r="T78" s="138" t="s">
        <v>124</v>
      </c>
      <c r="U78" s="114">
        <v>0.47699999999999998</v>
      </c>
      <c r="V78" s="114">
        <f>ROUND(E78*U78,2)</f>
        <v>0.21</v>
      </c>
      <c r="W78" s="114"/>
      <c r="X78" s="114" t="s">
        <v>125</v>
      </c>
      <c r="Y78" s="109"/>
      <c r="Z78" s="109"/>
      <c r="AA78" s="109"/>
      <c r="AB78" s="109"/>
      <c r="AC78" s="109"/>
      <c r="AD78" s="109"/>
      <c r="AE78" s="109"/>
      <c r="AF78" s="109"/>
      <c r="AG78" s="109" t="s">
        <v>134</v>
      </c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</row>
    <row r="79" spans="1:60" outlineLevel="1">
      <c r="A79" s="112"/>
      <c r="B79" s="113"/>
      <c r="C79" s="201" t="s">
        <v>192</v>
      </c>
      <c r="D79" s="202"/>
      <c r="E79" s="202"/>
      <c r="F79" s="202"/>
      <c r="G79" s="202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09"/>
      <c r="Z79" s="109"/>
      <c r="AA79" s="109"/>
      <c r="AB79" s="109"/>
      <c r="AC79" s="109"/>
      <c r="AD79" s="109"/>
      <c r="AE79" s="109"/>
      <c r="AF79" s="109"/>
      <c r="AG79" s="109" t="s">
        <v>144</v>
      </c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</row>
    <row r="80" spans="1:60" outlineLevel="1">
      <c r="A80" s="112"/>
      <c r="B80" s="113"/>
      <c r="C80" s="149" t="s">
        <v>193</v>
      </c>
      <c r="D80" s="115"/>
      <c r="E80" s="116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09"/>
      <c r="Z80" s="109"/>
      <c r="AA80" s="109"/>
      <c r="AB80" s="109"/>
      <c r="AC80" s="109"/>
      <c r="AD80" s="109"/>
      <c r="AE80" s="109"/>
      <c r="AF80" s="109"/>
      <c r="AG80" s="109" t="s">
        <v>128</v>
      </c>
      <c r="AH80" s="109">
        <v>0</v>
      </c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</row>
    <row r="81" spans="1:60" outlineLevel="1">
      <c r="A81" s="112"/>
      <c r="B81" s="113"/>
      <c r="C81" s="149" t="s">
        <v>194</v>
      </c>
      <c r="D81" s="115"/>
      <c r="E81" s="116">
        <v>0.27</v>
      </c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09"/>
      <c r="Z81" s="109"/>
      <c r="AA81" s="109"/>
      <c r="AB81" s="109"/>
      <c r="AC81" s="109"/>
      <c r="AD81" s="109"/>
      <c r="AE81" s="109"/>
      <c r="AF81" s="109"/>
      <c r="AG81" s="109" t="s">
        <v>128</v>
      </c>
      <c r="AH81" s="109">
        <v>0</v>
      </c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</row>
    <row r="82" spans="1:60" outlineLevel="1">
      <c r="A82" s="112"/>
      <c r="B82" s="113"/>
      <c r="C82" s="150" t="s">
        <v>131</v>
      </c>
      <c r="D82" s="117"/>
      <c r="E82" s="118">
        <v>0.27</v>
      </c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09"/>
      <c r="Z82" s="109"/>
      <c r="AA82" s="109"/>
      <c r="AB82" s="109"/>
      <c r="AC82" s="109"/>
      <c r="AD82" s="109"/>
      <c r="AE82" s="109"/>
      <c r="AF82" s="109"/>
      <c r="AG82" s="109" t="s">
        <v>128</v>
      </c>
      <c r="AH82" s="109">
        <v>1</v>
      </c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</row>
    <row r="83" spans="1:60" outlineLevel="1">
      <c r="A83" s="112"/>
      <c r="B83" s="113"/>
      <c r="C83" s="149" t="s">
        <v>195</v>
      </c>
      <c r="D83" s="115"/>
      <c r="E83" s="116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09"/>
      <c r="Z83" s="109"/>
      <c r="AA83" s="109"/>
      <c r="AB83" s="109"/>
      <c r="AC83" s="109"/>
      <c r="AD83" s="109"/>
      <c r="AE83" s="109"/>
      <c r="AF83" s="109"/>
      <c r="AG83" s="109" t="s">
        <v>128</v>
      </c>
      <c r="AH83" s="109">
        <v>0</v>
      </c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</row>
    <row r="84" spans="1:60" ht="22.5" outlineLevel="1">
      <c r="A84" s="112"/>
      <c r="B84" s="113"/>
      <c r="C84" s="149" t="s">
        <v>196</v>
      </c>
      <c r="D84" s="115"/>
      <c r="E84" s="116">
        <v>0.1</v>
      </c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09"/>
      <c r="Z84" s="109"/>
      <c r="AA84" s="109"/>
      <c r="AB84" s="109"/>
      <c r="AC84" s="109"/>
      <c r="AD84" s="109"/>
      <c r="AE84" s="109"/>
      <c r="AF84" s="109"/>
      <c r="AG84" s="109" t="s">
        <v>128</v>
      </c>
      <c r="AH84" s="109">
        <v>0</v>
      </c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</row>
    <row r="85" spans="1:60" outlineLevel="1">
      <c r="A85" s="112"/>
      <c r="B85" s="113"/>
      <c r="C85" s="150" t="s">
        <v>131</v>
      </c>
      <c r="D85" s="117"/>
      <c r="E85" s="118">
        <v>0.1</v>
      </c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09"/>
      <c r="Z85" s="109"/>
      <c r="AA85" s="109"/>
      <c r="AB85" s="109"/>
      <c r="AC85" s="109"/>
      <c r="AD85" s="109"/>
      <c r="AE85" s="109"/>
      <c r="AF85" s="109"/>
      <c r="AG85" s="109" t="s">
        <v>128</v>
      </c>
      <c r="AH85" s="109">
        <v>1</v>
      </c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</row>
    <row r="86" spans="1:60" outlineLevel="1">
      <c r="A86" s="112"/>
      <c r="B86" s="113"/>
      <c r="C86" s="151" t="s">
        <v>197</v>
      </c>
      <c r="D86" s="119"/>
      <c r="E86" s="120">
        <v>7.3999999999999996E-2</v>
      </c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09"/>
      <c r="Z86" s="109"/>
      <c r="AA86" s="109"/>
      <c r="AB86" s="109"/>
      <c r="AC86" s="109"/>
      <c r="AD86" s="109"/>
      <c r="AE86" s="109"/>
      <c r="AF86" s="109"/>
      <c r="AG86" s="109" t="s">
        <v>128</v>
      </c>
      <c r="AH86" s="109">
        <v>4</v>
      </c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</row>
    <row r="87" spans="1:60" outlineLevel="1">
      <c r="A87" s="132">
        <v>17</v>
      </c>
      <c r="B87" s="133" t="s">
        <v>198</v>
      </c>
      <c r="C87" s="148" t="s">
        <v>199</v>
      </c>
      <c r="D87" s="134" t="s">
        <v>174</v>
      </c>
      <c r="E87" s="135">
        <v>1.1439999999999999</v>
      </c>
      <c r="F87" s="136"/>
      <c r="G87" s="137">
        <f>ROUND(E87*F87,2)</f>
        <v>0</v>
      </c>
      <c r="H87" s="136"/>
      <c r="I87" s="137">
        <f>ROUND(E87*H87,2)</f>
        <v>0</v>
      </c>
      <c r="J87" s="136"/>
      <c r="K87" s="137">
        <f>ROUND(E87*J87,2)</f>
        <v>0</v>
      </c>
      <c r="L87" s="137">
        <v>21</v>
      </c>
      <c r="M87" s="137">
        <f>G87*(1+L87/100)</f>
        <v>0</v>
      </c>
      <c r="N87" s="137">
        <v>3.9199999999999999E-2</v>
      </c>
      <c r="O87" s="137">
        <f>ROUND(E87*N87,2)</f>
        <v>0.04</v>
      </c>
      <c r="P87" s="137">
        <v>0</v>
      </c>
      <c r="Q87" s="137">
        <f>ROUND(E87*P87,2)</f>
        <v>0</v>
      </c>
      <c r="R87" s="137"/>
      <c r="S87" s="137" t="s">
        <v>124</v>
      </c>
      <c r="T87" s="138" t="s">
        <v>124</v>
      </c>
      <c r="U87" s="114">
        <v>1.05</v>
      </c>
      <c r="V87" s="114">
        <f>ROUND(E87*U87,2)</f>
        <v>1.2</v>
      </c>
      <c r="W87" s="114"/>
      <c r="X87" s="114" t="s">
        <v>125</v>
      </c>
      <c r="Y87" s="109"/>
      <c r="Z87" s="109"/>
      <c r="AA87" s="109"/>
      <c r="AB87" s="109"/>
      <c r="AC87" s="109"/>
      <c r="AD87" s="109"/>
      <c r="AE87" s="109"/>
      <c r="AF87" s="109"/>
      <c r="AG87" s="109" t="s">
        <v>134</v>
      </c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</row>
    <row r="88" spans="1:60" outlineLevel="1">
      <c r="A88" s="112"/>
      <c r="B88" s="113"/>
      <c r="C88" s="149" t="s">
        <v>193</v>
      </c>
      <c r="D88" s="115"/>
      <c r="E88" s="116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09"/>
      <c r="Z88" s="109"/>
      <c r="AA88" s="109"/>
      <c r="AB88" s="109"/>
      <c r="AC88" s="109"/>
      <c r="AD88" s="109"/>
      <c r="AE88" s="109"/>
      <c r="AF88" s="109"/>
      <c r="AG88" s="109" t="s">
        <v>128</v>
      </c>
      <c r="AH88" s="109">
        <v>0</v>
      </c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</row>
    <row r="89" spans="1:60" outlineLevel="1">
      <c r="A89" s="112"/>
      <c r="B89" s="113"/>
      <c r="C89" s="149" t="s">
        <v>200</v>
      </c>
      <c r="D89" s="115"/>
      <c r="E89" s="116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09"/>
      <c r="Z89" s="109"/>
      <c r="AA89" s="109"/>
      <c r="AB89" s="109"/>
      <c r="AC89" s="109"/>
      <c r="AD89" s="109"/>
      <c r="AE89" s="109"/>
      <c r="AF89" s="109"/>
      <c r="AG89" s="109" t="s">
        <v>128</v>
      </c>
      <c r="AH89" s="109">
        <v>0</v>
      </c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</row>
    <row r="90" spans="1:60" outlineLevel="1">
      <c r="A90" s="112"/>
      <c r="B90" s="113"/>
      <c r="C90" s="149" t="s">
        <v>201</v>
      </c>
      <c r="D90" s="115"/>
      <c r="E90" s="116">
        <v>1.1439999999999999</v>
      </c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4"/>
      <c r="X90" s="114"/>
      <c r="Y90" s="109"/>
      <c r="Z90" s="109"/>
      <c r="AA90" s="109"/>
      <c r="AB90" s="109"/>
      <c r="AC90" s="109"/>
      <c r="AD90" s="109"/>
      <c r="AE90" s="109"/>
      <c r="AF90" s="109"/>
      <c r="AG90" s="109" t="s">
        <v>128</v>
      </c>
      <c r="AH90" s="109">
        <v>0</v>
      </c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</row>
    <row r="91" spans="1:60" outlineLevel="1">
      <c r="A91" s="112"/>
      <c r="B91" s="113"/>
      <c r="C91" s="150" t="s">
        <v>131</v>
      </c>
      <c r="D91" s="117"/>
      <c r="E91" s="118">
        <v>1.1439999999999999</v>
      </c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4"/>
      <c r="X91" s="114"/>
      <c r="Y91" s="109"/>
      <c r="Z91" s="109"/>
      <c r="AA91" s="109"/>
      <c r="AB91" s="109"/>
      <c r="AC91" s="109"/>
      <c r="AD91" s="109"/>
      <c r="AE91" s="109"/>
      <c r="AF91" s="109"/>
      <c r="AG91" s="109" t="s">
        <v>128</v>
      </c>
      <c r="AH91" s="109">
        <v>1</v>
      </c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</row>
    <row r="92" spans="1:60" outlineLevel="1">
      <c r="A92" s="132">
        <v>18</v>
      </c>
      <c r="B92" s="133" t="s">
        <v>202</v>
      </c>
      <c r="C92" s="148" t="s">
        <v>203</v>
      </c>
      <c r="D92" s="134" t="s">
        <v>174</v>
      </c>
      <c r="E92" s="135">
        <v>1.1439999999999999</v>
      </c>
      <c r="F92" s="136"/>
      <c r="G92" s="137">
        <f>ROUND(E92*F92,2)</f>
        <v>0</v>
      </c>
      <c r="H92" s="136"/>
      <c r="I92" s="137">
        <f>ROUND(E92*H92,2)</f>
        <v>0</v>
      </c>
      <c r="J92" s="136"/>
      <c r="K92" s="137">
        <f>ROUND(E92*J92,2)</f>
        <v>0</v>
      </c>
      <c r="L92" s="137">
        <v>21</v>
      </c>
      <c r="M92" s="137">
        <f>G92*(1+L92/100)</f>
        <v>0</v>
      </c>
      <c r="N92" s="137">
        <v>0</v>
      </c>
      <c r="O92" s="137">
        <f>ROUND(E92*N92,2)</f>
        <v>0</v>
      </c>
      <c r="P92" s="137">
        <v>0</v>
      </c>
      <c r="Q92" s="137">
        <f>ROUND(E92*P92,2)</f>
        <v>0</v>
      </c>
      <c r="R92" s="137"/>
      <c r="S92" s="137" t="s">
        <v>124</v>
      </c>
      <c r="T92" s="138" t="s">
        <v>124</v>
      </c>
      <c r="U92" s="114">
        <v>0.32</v>
      </c>
      <c r="V92" s="114">
        <f>ROUND(E92*U92,2)</f>
        <v>0.37</v>
      </c>
      <c r="W92" s="114"/>
      <c r="X92" s="114" t="s">
        <v>125</v>
      </c>
      <c r="Y92" s="109"/>
      <c r="Z92" s="109"/>
      <c r="AA92" s="109"/>
      <c r="AB92" s="109"/>
      <c r="AC92" s="109"/>
      <c r="AD92" s="109"/>
      <c r="AE92" s="109"/>
      <c r="AF92" s="109"/>
      <c r="AG92" s="109" t="s">
        <v>134</v>
      </c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</row>
    <row r="93" spans="1:60" outlineLevel="1">
      <c r="A93" s="112"/>
      <c r="B93" s="113"/>
      <c r="C93" s="201" t="s">
        <v>204</v>
      </c>
      <c r="D93" s="202"/>
      <c r="E93" s="202"/>
      <c r="F93" s="202"/>
      <c r="G93" s="202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09"/>
      <c r="Z93" s="109"/>
      <c r="AA93" s="109"/>
      <c r="AB93" s="109"/>
      <c r="AC93" s="109"/>
      <c r="AD93" s="109"/>
      <c r="AE93" s="109"/>
      <c r="AF93" s="109"/>
      <c r="AG93" s="109" t="s">
        <v>144</v>
      </c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</row>
    <row r="94" spans="1:60" outlineLevel="1">
      <c r="A94" s="112"/>
      <c r="B94" s="113"/>
      <c r="C94" s="149" t="s">
        <v>205</v>
      </c>
      <c r="D94" s="115"/>
      <c r="E94" s="116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09"/>
      <c r="Z94" s="109"/>
      <c r="AA94" s="109"/>
      <c r="AB94" s="109"/>
      <c r="AC94" s="109"/>
      <c r="AD94" s="109"/>
      <c r="AE94" s="109"/>
      <c r="AF94" s="109"/>
      <c r="AG94" s="109" t="s">
        <v>128</v>
      </c>
      <c r="AH94" s="109">
        <v>0</v>
      </c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</row>
    <row r="95" spans="1:60" outlineLevel="1">
      <c r="A95" s="112"/>
      <c r="B95" s="113"/>
      <c r="C95" s="149" t="s">
        <v>206</v>
      </c>
      <c r="D95" s="115"/>
      <c r="E95" s="116">
        <v>1.1439999999999999</v>
      </c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09"/>
      <c r="Z95" s="109"/>
      <c r="AA95" s="109"/>
      <c r="AB95" s="109"/>
      <c r="AC95" s="109"/>
      <c r="AD95" s="109"/>
      <c r="AE95" s="109"/>
      <c r="AF95" s="109"/>
      <c r="AG95" s="109" t="s">
        <v>128</v>
      </c>
      <c r="AH95" s="109">
        <v>5</v>
      </c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</row>
    <row r="96" spans="1:60" outlineLevel="1">
      <c r="A96" s="112"/>
      <c r="B96" s="113"/>
      <c r="C96" s="150" t="s">
        <v>131</v>
      </c>
      <c r="D96" s="117"/>
      <c r="E96" s="118">
        <v>1.1439999999999999</v>
      </c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09"/>
      <c r="Z96" s="109"/>
      <c r="AA96" s="109"/>
      <c r="AB96" s="109"/>
      <c r="AC96" s="109"/>
      <c r="AD96" s="109"/>
      <c r="AE96" s="109"/>
      <c r="AF96" s="109"/>
      <c r="AG96" s="109" t="s">
        <v>128</v>
      </c>
      <c r="AH96" s="109">
        <v>1</v>
      </c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</row>
    <row r="97" spans="1:60">
      <c r="A97" s="126" t="s">
        <v>119</v>
      </c>
      <c r="B97" s="127" t="s">
        <v>73</v>
      </c>
      <c r="C97" s="147" t="s">
        <v>74</v>
      </c>
      <c r="D97" s="128"/>
      <c r="E97" s="129"/>
      <c r="F97" s="130"/>
      <c r="G97" s="130">
        <f>SUMIF(AG98:AG118,"&lt;&gt;NOR",G98:G118)</f>
        <v>0</v>
      </c>
      <c r="H97" s="130"/>
      <c r="I97" s="130">
        <f>SUM(I98:I118)</f>
        <v>0</v>
      </c>
      <c r="J97" s="130"/>
      <c r="K97" s="130">
        <f>SUM(K98:K118)</f>
        <v>0</v>
      </c>
      <c r="L97" s="130"/>
      <c r="M97" s="130">
        <f>SUM(M98:M118)</f>
        <v>0</v>
      </c>
      <c r="N97" s="130"/>
      <c r="O97" s="130">
        <f>SUM(O98:O118)</f>
        <v>0.09</v>
      </c>
      <c r="P97" s="130"/>
      <c r="Q97" s="130">
        <f>SUM(Q98:Q118)</f>
        <v>0</v>
      </c>
      <c r="R97" s="130"/>
      <c r="S97" s="130"/>
      <c r="T97" s="131"/>
      <c r="U97" s="125"/>
      <c r="V97" s="125">
        <f>SUM(V98:V118)</f>
        <v>0.99</v>
      </c>
      <c r="W97" s="125"/>
      <c r="X97" s="125"/>
      <c r="AG97" t="s">
        <v>120</v>
      </c>
    </row>
    <row r="98" spans="1:60" outlineLevel="1">
      <c r="A98" s="132">
        <v>19</v>
      </c>
      <c r="B98" s="133" t="s">
        <v>207</v>
      </c>
      <c r="C98" s="148" t="s">
        <v>208</v>
      </c>
      <c r="D98" s="134" t="s">
        <v>174</v>
      </c>
      <c r="E98" s="135">
        <v>0.09</v>
      </c>
      <c r="F98" s="136"/>
      <c r="G98" s="137">
        <f>ROUND(E98*F98,2)</f>
        <v>0</v>
      </c>
      <c r="H98" s="136"/>
      <c r="I98" s="137">
        <f>ROUND(E98*H98,2)</f>
        <v>0</v>
      </c>
      <c r="J98" s="136"/>
      <c r="K98" s="137">
        <f>ROUND(E98*J98,2)</f>
        <v>0</v>
      </c>
      <c r="L98" s="137">
        <v>21</v>
      </c>
      <c r="M98" s="137">
        <f>G98*(1+L98/100)</f>
        <v>0</v>
      </c>
      <c r="N98" s="137">
        <v>7.3899999999999993E-2</v>
      </c>
      <c r="O98" s="137">
        <f>ROUND(E98*N98,2)</f>
        <v>0.01</v>
      </c>
      <c r="P98" s="137">
        <v>0</v>
      </c>
      <c r="Q98" s="137">
        <f>ROUND(E98*P98,2)</f>
        <v>0</v>
      </c>
      <c r="R98" s="137"/>
      <c r="S98" s="137" t="s">
        <v>124</v>
      </c>
      <c r="T98" s="138" t="s">
        <v>124</v>
      </c>
      <c r="U98" s="114">
        <v>0.47799999999999998</v>
      </c>
      <c r="V98" s="114">
        <f>ROUND(E98*U98,2)</f>
        <v>0.04</v>
      </c>
      <c r="W98" s="114"/>
      <c r="X98" s="114" t="s">
        <v>125</v>
      </c>
      <c r="Y98" s="109"/>
      <c r="Z98" s="109"/>
      <c r="AA98" s="109"/>
      <c r="AB98" s="109"/>
      <c r="AC98" s="109"/>
      <c r="AD98" s="109"/>
      <c r="AE98" s="109"/>
      <c r="AF98" s="109"/>
      <c r="AG98" s="109" t="s">
        <v>126</v>
      </c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</row>
    <row r="99" spans="1:60" outlineLevel="1">
      <c r="A99" s="112"/>
      <c r="B99" s="113"/>
      <c r="C99" s="149" t="s">
        <v>209</v>
      </c>
      <c r="D99" s="115"/>
      <c r="E99" s="116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09"/>
      <c r="Z99" s="109"/>
      <c r="AA99" s="109"/>
      <c r="AB99" s="109"/>
      <c r="AC99" s="109"/>
      <c r="AD99" s="109"/>
      <c r="AE99" s="109"/>
      <c r="AF99" s="109"/>
      <c r="AG99" s="109" t="s">
        <v>128</v>
      </c>
      <c r="AH99" s="109">
        <v>0</v>
      </c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</row>
    <row r="100" spans="1:60" outlineLevel="1">
      <c r="A100" s="112"/>
      <c r="B100" s="113"/>
      <c r="C100" s="149" t="s">
        <v>183</v>
      </c>
      <c r="D100" s="115"/>
      <c r="E100" s="116">
        <v>0.39</v>
      </c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09"/>
      <c r="Z100" s="109"/>
      <c r="AA100" s="109"/>
      <c r="AB100" s="109"/>
      <c r="AC100" s="109"/>
      <c r="AD100" s="109"/>
      <c r="AE100" s="109"/>
      <c r="AF100" s="109"/>
      <c r="AG100" s="109" t="s">
        <v>128</v>
      </c>
      <c r="AH100" s="109">
        <v>5</v>
      </c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</row>
    <row r="101" spans="1:60" outlineLevel="1">
      <c r="A101" s="112"/>
      <c r="B101" s="113"/>
      <c r="C101" s="150" t="s">
        <v>131</v>
      </c>
      <c r="D101" s="117"/>
      <c r="E101" s="118">
        <v>0.39</v>
      </c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09"/>
      <c r="Z101" s="109"/>
      <c r="AA101" s="109"/>
      <c r="AB101" s="109"/>
      <c r="AC101" s="109"/>
      <c r="AD101" s="109"/>
      <c r="AE101" s="109"/>
      <c r="AF101" s="109"/>
      <c r="AG101" s="109" t="s">
        <v>128</v>
      </c>
      <c r="AH101" s="109">
        <v>1</v>
      </c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</row>
    <row r="102" spans="1:60" outlineLevel="1">
      <c r="A102" s="112"/>
      <c r="B102" s="113"/>
      <c r="C102" s="149" t="s">
        <v>210</v>
      </c>
      <c r="D102" s="115"/>
      <c r="E102" s="116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09"/>
      <c r="Z102" s="109"/>
      <c r="AA102" s="109"/>
      <c r="AB102" s="109"/>
      <c r="AC102" s="109"/>
      <c r="AD102" s="109"/>
      <c r="AE102" s="109"/>
      <c r="AF102" s="109"/>
      <c r="AG102" s="109" t="s">
        <v>128</v>
      </c>
      <c r="AH102" s="109">
        <v>0</v>
      </c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</row>
    <row r="103" spans="1:60" outlineLevel="1">
      <c r="A103" s="112"/>
      <c r="B103" s="113"/>
      <c r="C103" s="149" t="s">
        <v>211</v>
      </c>
      <c r="D103" s="115"/>
      <c r="E103" s="116">
        <v>-0.3</v>
      </c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09"/>
      <c r="Z103" s="109"/>
      <c r="AA103" s="109"/>
      <c r="AB103" s="109"/>
      <c r="AC103" s="109"/>
      <c r="AD103" s="109"/>
      <c r="AE103" s="109"/>
      <c r="AF103" s="109"/>
      <c r="AG103" s="109" t="s">
        <v>128</v>
      </c>
      <c r="AH103" s="109">
        <v>0</v>
      </c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</row>
    <row r="104" spans="1:60" outlineLevel="1">
      <c r="A104" s="132">
        <v>20</v>
      </c>
      <c r="B104" s="133" t="s">
        <v>212</v>
      </c>
      <c r="C104" s="148" t="s">
        <v>213</v>
      </c>
      <c r="D104" s="134" t="s">
        <v>174</v>
      </c>
      <c r="E104" s="135">
        <v>0.09</v>
      </c>
      <c r="F104" s="136"/>
      <c r="G104" s="137">
        <f>ROUND(E104*F104,2)</f>
        <v>0</v>
      </c>
      <c r="H104" s="136"/>
      <c r="I104" s="137">
        <f>ROUND(E104*H104,2)</f>
        <v>0</v>
      </c>
      <c r="J104" s="136"/>
      <c r="K104" s="137">
        <f>ROUND(E104*J104,2)</f>
        <v>0</v>
      </c>
      <c r="L104" s="137">
        <v>21</v>
      </c>
      <c r="M104" s="137">
        <f>G104*(1+L104/100)</f>
        <v>0</v>
      </c>
      <c r="N104" s="137">
        <v>0.40481</v>
      </c>
      <c r="O104" s="137">
        <f>ROUND(E104*N104,2)</f>
        <v>0.04</v>
      </c>
      <c r="P104" s="137">
        <v>0</v>
      </c>
      <c r="Q104" s="137">
        <f>ROUND(E104*P104,2)</f>
        <v>0</v>
      </c>
      <c r="R104" s="137"/>
      <c r="S104" s="137" t="s">
        <v>124</v>
      </c>
      <c r="T104" s="138" t="s">
        <v>124</v>
      </c>
      <c r="U104" s="114">
        <v>1.9E-2</v>
      </c>
      <c r="V104" s="114">
        <f>ROUND(E104*U104,2)</f>
        <v>0</v>
      </c>
      <c r="W104" s="114"/>
      <c r="X104" s="114" t="s">
        <v>125</v>
      </c>
      <c r="Y104" s="109"/>
      <c r="Z104" s="109"/>
      <c r="AA104" s="109"/>
      <c r="AB104" s="109"/>
      <c r="AC104" s="109"/>
      <c r="AD104" s="109"/>
      <c r="AE104" s="109"/>
      <c r="AF104" s="109"/>
      <c r="AG104" s="109" t="s">
        <v>126</v>
      </c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</row>
    <row r="105" spans="1:60" outlineLevel="1">
      <c r="A105" s="112"/>
      <c r="B105" s="113"/>
      <c r="C105" s="149" t="s">
        <v>209</v>
      </c>
      <c r="D105" s="115"/>
      <c r="E105" s="116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09"/>
      <c r="Z105" s="109"/>
      <c r="AA105" s="109"/>
      <c r="AB105" s="109"/>
      <c r="AC105" s="109"/>
      <c r="AD105" s="109"/>
      <c r="AE105" s="109"/>
      <c r="AF105" s="109"/>
      <c r="AG105" s="109" t="s">
        <v>128</v>
      </c>
      <c r="AH105" s="109">
        <v>0</v>
      </c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</row>
    <row r="106" spans="1:60" outlineLevel="1">
      <c r="A106" s="112"/>
      <c r="B106" s="113"/>
      <c r="C106" s="149" t="s">
        <v>183</v>
      </c>
      <c r="D106" s="115"/>
      <c r="E106" s="116">
        <v>0.39</v>
      </c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4"/>
      <c r="X106" s="114"/>
      <c r="Y106" s="109"/>
      <c r="Z106" s="109"/>
      <c r="AA106" s="109"/>
      <c r="AB106" s="109"/>
      <c r="AC106" s="109"/>
      <c r="AD106" s="109"/>
      <c r="AE106" s="109"/>
      <c r="AF106" s="109"/>
      <c r="AG106" s="109" t="s">
        <v>128</v>
      </c>
      <c r="AH106" s="109">
        <v>5</v>
      </c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</row>
    <row r="107" spans="1:60" outlineLevel="1">
      <c r="A107" s="112"/>
      <c r="B107" s="113"/>
      <c r="C107" s="150" t="s">
        <v>131</v>
      </c>
      <c r="D107" s="117"/>
      <c r="E107" s="118">
        <v>0.39</v>
      </c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09"/>
      <c r="Z107" s="109"/>
      <c r="AA107" s="109"/>
      <c r="AB107" s="109"/>
      <c r="AC107" s="109"/>
      <c r="AD107" s="109"/>
      <c r="AE107" s="109"/>
      <c r="AF107" s="109"/>
      <c r="AG107" s="109" t="s">
        <v>128</v>
      </c>
      <c r="AH107" s="109">
        <v>1</v>
      </c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</row>
    <row r="108" spans="1:60" outlineLevel="1">
      <c r="A108" s="112"/>
      <c r="B108" s="113"/>
      <c r="C108" s="149" t="s">
        <v>210</v>
      </c>
      <c r="D108" s="115"/>
      <c r="E108" s="116"/>
      <c r="F108" s="114"/>
      <c r="G108" s="114"/>
      <c r="H108" s="114"/>
      <c r="I108" s="114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114"/>
      <c r="X108" s="114"/>
      <c r="Y108" s="109"/>
      <c r="Z108" s="109"/>
      <c r="AA108" s="109"/>
      <c r="AB108" s="109"/>
      <c r="AC108" s="109"/>
      <c r="AD108" s="109"/>
      <c r="AE108" s="109"/>
      <c r="AF108" s="109"/>
      <c r="AG108" s="109" t="s">
        <v>128</v>
      </c>
      <c r="AH108" s="109">
        <v>0</v>
      </c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</row>
    <row r="109" spans="1:60" outlineLevel="1">
      <c r="A109" s="112"/>
      <c r="B109" s="113"/>
      <c r="C109" s="149" t="s">
        <v>211</v>
      </c>
      <c r="D109" s="115"/>
      <c r="E109" s="116">
        <v>-0.3</v>
      </c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09"/>
      <c r="Z109" s="109"/>
      <c r="AA109" s="109"/>
      <c r="AB109" s="109"/>
      <c r="AC109" s="109"/>
      <c r="AD109" s="109"/>
      <c r="AE109" s="109"/>
      <c r="AF109" s="109"/>
      <c r="AG109" s="109" t="s">
        <v>128</v>
      </c>
      <c r="AH109" s="109">
        <v>0</v>
      </c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</row>
    <row r="110" spans="1:60" outlineLevel="1">
      <c r="A110" s="132">
        <v>21</v>
      </c>
      <c r="B110" s="133" t="s">
        <v>214</v>
      </c>
      <c r="C110" s="148" t="s">
        <v>215</v>
      </c>
      <c r="D110" s="134" t="s">
        <v>174</v>
      </c>
      <c r="E110" s="135">
        <v>0.09</v>
      </c>
      <c r="F110" s="136"/>
      <c r="G110" s="137">
        <f>ROUND(E110*F110,2)</f>
        <v>0</v>
      </c>
      <c r="H110" s="136"/>
      <c r="I110" s="137">
        <f>ROUND(E110*H110,2)</f>
        <v>0</v>
      </c>
      <c r="J110" s="136"/>
      <c r="K110" s="137">
        <f>ROUND(E110*J110,2)</f>
        <v>0</v>
      </c>
      <c r="L110" s="137">
        <v>21</v>
      </c>
      <c r="M110" s="137">
        <f>G110*(1+L110/100)</f>
        <v>0</v>
      </c>
      <c r="N110" s="137">
        <v>0.441</v>
      </c>
      <c r="O110" s="137">
        <f>ROUND(E110*N110,2)</f>
        <v>0.04</v>
      </c>
      <c r="P110" s="137">
        <v>0</v>
      </c>
      <c r="Q110" s="137">
        <f>ROUND(E110*P110,2)</f>
        <v>0</v>
      </c>
      <c r="R110" s="137"/>
      <c r="S110" s="137" t="s">
        <v>124</v>
      </c>
      <c r="T110" s="138" t="s">
        <v>124</v>
      </c>
      <c r="U110" s="114">
        <v>2.9000000000000001E-2</v>
      </c>
      <c r="V110" s="114">
        <f>ROUND(E110*U110,2)</f>
        <v>0</v>
      </c>
      <c r="W110" s="114"/>
      <c r="X110" s="114" t="s">
        <v>125</v>
      </c>
      <c r="Y110" s="109"/>
      <c r="Z110" s="109"/>
      <c r="AA110" s="109"/>
      <c r="AB110" s="109"/>
      <c r="AC110" s="109"/>
      <c r="AD110" s="109"/>
      <c r="AE110" s="109"/>
      <c r="AF110" s="109"/>
      <c r="AG110" s="109" t="s">
        <v>126</v>
      </c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</row>
    <row r="111" spans="1:60" outlineLevel="1">
      <c r="A111" s="112"/>
      <c r="B111" s="113"/>
      <c r="C111" s="149" t="s">
        <v>209</v>
      </c>
      <c r="D111" s="115"/>
      <c r="E111" s="116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114"/>
      <c r="S111" s="114"/>
      <c r="T111" s="114"/>
      <c r="U111" s="114"/>
      <c r="V111" s="114"/>
      <c r="W111" s="114"/>
      <c r="X111" s="114"/>
      <c r="Y111" s="109"/>
      <c r="Z111" s="109"/>
      <c r="AA111" s="109"/>
      <c r="AB111" s="109"/>
      <c r="AC111" s="109"/>
      <c r="AD111" s="109"/>
      <c r="AE111" s="109"/>
      <c r="AF111" s="109"/>
      <c r="AG111" s="109" t="s">
        <v>128</v>
      </c>
      <c r="AH111" s="109">
        <v>0</v>
      </c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</row>
    <row r="112" spans="1:60" outlineLevel="1">
      <c r="A112" s="112"/>
      <c r="B112" s="113"/>
      <c r="C112" s="149" t="s">
        <v>183</v>
      </c>
      <c r="D112" s="115"/>
      <c r="E112" s="116">
        <v>0.39</v>
      </c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4"/>
      <c r="V112" s="114"/>
      <c r="W112" s="114"/>
      <c r="X112" s="114"/>
      <c r="Y112" s="109"/>
      <c r="Z112" s="109"/>
      <c r="AA112" s="109"/>
      <c r="AB112" s="109"/>
      <c r="AC112" s="109"/>
      <c r="AD112" s="109"/>
      <c r="AE112" s="109"/>
      <c r="AF112" s="109"/>
      <c r="AG112" s="109" t="s">
        <v>128</v>
      </c>
      <c r="AH112" s="109">
        <v>5</v>
      </c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</row>
    <row r="113" spans="1:60" outlineLevel="1">
      <c r="A113" s="112"/>
      <c r="B113" s="113"/>
      <c r="C113" s="150" t="s">
        <v>131</v>
      </c>
      <c r="D113" s="117"/>
      <c r="E113" s="118">
        <v>0.39</v>
      </c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  <c r="P113" s="114"/>
      <c r="Q113" s="114"/>
      <c r="R113" s="114"/>
      <c r="S113" s="114"/>
      <c r="T113" s="114"/>
      <c r="U113" s="114"/>
      <c r="V113" s="114"/>
      <c r="W113" s="114"/>
      <c r="X113" s="114"/>
      <c r="Y113" s="109"/>
      <c r="Z113" s="109"/>
      <c r="AA113" s="109"/>
      <c r="AB113" s="109"/>
      <c r="AC113" s="109"/>
      <c r="AD113" s="109"/>
      <c r="AE113" s="109"/>
      <c r="AF113" s="109"/>
      <c r="AG113" s="109" t="s">
        <v>128</v>
      </c>
      <c r="AH113" s="109">
        <v>1</v>
      </c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</row>
    <row r="114" spans="1:60" outlineLevel="1">
      <c r="A114" s="112"/>
      <c r="B114" s="113"/>
      <c r="C114" s="149" t="s">
        <v>210</v>
      </c>
      <c r="D114" s="115"/>
      <c r="E114" s="116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4"/>
      <c r="S114" s="114"/>
      <c r="T114" s="114"/>
      <c r="U114" s="114"/>
      <c r="V114" s="114"/>
      <c r="W114" s="114"/>
      <c r="X114" s="114"/>
      <c r="Y114" s="109"/>
      <c r="Z114" s="109"/>
      <c r="AA114" s="109"/>
      <c r="AB114" s="109"/>
      <c r="AC114" s="109"/>
      <c r="AD114" s="109"/>
      <c r="AE114" s="109"/>
      <c r="AF114" s="109"/>
      <c r="AG114" s="109" t="s">
        <v>128</v>
      </c>
      <c r="AH114" s="109">
        <v>0</v>
      </c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</row>
    <row r="115" spans="1:60" outlineLevel="1">
      <c r="A115" s="112"/>
      <c r="B115" s="113"/>
      <c r="C115" s="149" t="s">
        <v>211</v>
      </c>
      <c r="D115" s="115"/>
      <c r="E115" s="116">
        <v>-0.3</v>
      </c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4"/>
      <c r="X115" s="114"/>
      <c r="Y115" s="109"/>
      <c r="Z115" s="109"/>
      <c r="AA115" s="109"/>
      <c r="AB115" s="109"/>
      <c r="AC115" s="109"/>
      <c r="AD115" s="109"/>
      <c r="AE115" s="109"/>
      <c r="AF115" s="109"/>
      <c r="AG115" s="109" t="s">
        <v>128</v>
      </c>
      <c r="AH115" s="109">
        <v>0</v>
      </c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</row>
    <row r="116" spans="1:60" outlineLevel="1">
      <c r="A116" s="132">
        <v>22</v>
      </c>
      <c r="B116" s="133" t="s">
        <v>216</v>
      </c>
      <c r="C116" s="148" t="s">
        <v>217</v>
      </c>
      <c r="D116" s="134" t="s">
        <v>218</v>
      </c>
      <c r="E116" s="135">
        <v>2.2000000000000002</v>
      </c>
      <c r="F116" s="136"/>
      <c r="G116" s="137">
        <f>ROUND(E116*F116,2)</f>
        <v>0</v>
      </c>
      <c r="H116" s="136"/>
      <c r="I116" s="137">
        <f>ROUND(E116*H116,2)</f>
        <v>0</v>
      </c>
      <c r="J116" s="136"/>
      <c r="K116" s="137">
        <f>ROUND(E116*J116,2)</f>
        <v>0</v>
      </c>
      <c r="L116" s="137">
        <v>21</v>
      </c>
      <c r="M116" s="137">
        <f>G116*(1+L116/100)</f>
        <v>0</v>
      </c>
      <c r="N116" s="137">
        <v>3.6000000000000002E-4</v>
      </c>
      <c r="O116" s="137">
        <f>ROUND(E116*N116,2)</f>
        <v>0</v>
      </c>
      <c r="P116" s="137">
        <v>0</v>
      </c>
      <c r="Q116" s="137">
        <f>ROUND(E116*P116,2)</f>
        <v>0</v>
      </c>
      <c r="R116" s="137"/>
      <c r="S116" s="137" t="s">
        <v>124</v>
      </c>
      <c r="T116" s="138" t="s">
        <v>124</v>
      </c>
      <c r="U116" s="114">
        <v>0.43</v>
      </c>
      <c r="V116" s="114">
        <f>ROUND(E116*U116,2)</f>
        <v>0.95</v>
      </c>
      <c r="W116" s="114"/>
      <c r="X116" s="114" t="s">
        <v>125</v>
      </c>
      <c r="Y116" s="109"/>
      <c r="Z116" s="109"/>
      <c r="AA116" s="109"/>
      <c r="AB116" s="109"/>
      <c r="AC116" s="109"/>
      <c r="AD116" s="109"/>
      <c r="AE116" s="109"/>
      <c r="AF116" s="109"/>
      <c r="AG116" s="109" t="s">
        <v>126</v>
      </c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</row>
    <row r="117" spans="1:60" outlineLevel="1">
      <c r="A117" s="112"/>
      <c r="B117" s="113"/>
      <c r="C117" s="149" t="s">
        <v>219</v>
      </c>
      <c r="D117" s="115"/>
      <c r="E117" s="116">
        <v>2.2000000000000002</v>
      </c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4"/>
      <c r="V117" s="114"/>
      <c r="W117" s="114"/>
      <c r="X117" s="114"/>
      <c r="Y117" s="109"/>
      <c r="Z117" s="109"/>
      <c r="AA117" s="109"/>
      <c r="AB117" s="109"/>
      <c r="AC117" s="109"/>
      <c r="AD117" s="109"/>
      <c r="AE117" s="109"/>
      <c r="AF117" s="109"/>
      <c r="AG117" s="109" t="s">
        <v>128</v>
      </c>
      <c r="AH117" s="109">
        <v>0</v>
      </c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</row>
    <row r="118" spans="1:60" outlineLevel="1">
      <c r="A118" s="112"/>
      <c r="B118" s="113"/>
      <c r="C118" s="150" t="s">
        <v>131</v>
      </c>
      <c r="D118" s="117"/>
      <c r="E118" s="118">
        <v>2.2000000000000002</v>
      </c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09"/>
      <c r="Z118" s="109"/>
      <c r="AA118" s="109"/>
      <c r="AB118" s="109"/>
      <c r="AC118" s="109"/>
      <c r="AD118" s="109"/>
      <c r="AE118" s="109"/>
      <c r="AF118" s="109"/>
      <c r="AG118" s="109" t="s">
        <v>128</v>
      </c>
      <c r="AH118" s="109">
        <v>1</v>
      </c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</row>
    <row r="119" spans="1:60">
      <c r="A119" s="126" t="s">
        <v>119</v>
      </c>
      <c r="B119" s="127" t="s">
        <v>75</v>
      </c>
      <c r="C119" s="147" t="s">
        <v>76</v>
      </c>
      <c r="D119" s="128"/>
      <c r="E119" s="129"/>
      <c r="F119" s="130"/>
      <c r="G119" s="130">
        <f>SUMIF(AG120:AG131,"&lt;&gt;NOR",G120:G131)</f>
        <v>0</v>
      </c>
      <c r="H119" s="130"/>
      <c r="I119" s="130">
        <f>SUM(I120:I131)</f>
        <v>0</v>
      </c>
      <c r="J119" s="130"/>
      <c r="K119" s="130">
        <f>SUM(K120:K131)</f>
        <v>0</v>
      </c>
      <c r="L119" s="130"/>
      <c r="M119" s="130">
        <f>SUM(M120:M131)</f>
        <v>0</v>
      </c>
      <c r="N119" s="130"/>
      <c r="O119" s="130">
        <f>SUM(O120:O131)</f>
        <v>0</v>
      </c>
      <c r="P119" s="130"/>
      <c r="Q119" s="130">
        <f>SUM(Q120:Q131)</f>
        <v>0</v>
      </c>
      <c r="R119" s="130"/>
      <c r="S119" s="130"/>
      <c r="T119" s="131"/>
      <c r="U119" s="125"/>
      <c r="V119" s="125">
        <f>SUM(V120:V131)</f>
        <v>1.69</v>
      </c>
      <c r="W119" s="125"/>
      <c r="X119" s="125"/>
      <c r="AG119" t="s">
        <v>120</v>
      </c>
    </row>
    <row r="120" spans="1:60" outlineLevel="1">
      <c r="A120" s="132">
        <v>23</v>
      </c>
      <c r="B120" s="133" t="s">
        <v>220</v>
      </c>
      <c r="C120" s="148" t="s">
        <v>221</v>
      </c>
      <c r="D120" s="134" t="s">
        <v>218</v>
      </c>
      <c r="E120" s="135">
        <v>15.1</v>
      </c>
      <c r="F120" s="136"/>
      <c r="G120" s="137">
        <f>ROUND(E120*F120,2)</f>
        <v>0</v>
      </c>
      <c r="H120" s="136"/>
      <c r="I120" s="137">
        <f>ROUND(E120*H120,2)</f>
        <v>0</v>
      </c>
      <c r="J120" s="136"/>
      <c r="K120" s="137">
        <f>ROUND(E120*J120,2)</f>
        <v>0</v>
      </c>
      <c r="L120" s="137">
        <v>21</v>
      </c>
      <c r="M120" s="137">
        <f>G120*(1+L120/100)</f>
        <v>0</v>
      </c>
      <c r="N120" s="137">
        <v>0</v>
      </c>
      <c r="O120" s="137">
        <f>ROUND(E120*N120,2)</f>
        <v>0</v>
      </c>
      <c r="P120" s="137">
        <v>0</v>
      </c>
      <c r="Q120" s="137">
        <f>ROUND(E120*P120,2)</f>
        <v>0</v>
      </c>
      <c r="R120" s="137"/>
      <c r="S120" s="137" t="s">
        <v>124</v>
      </c>
      <c r="T120" s="138" t="s">
        <v>124</v>
      </c>
      <c r="U120" s="114">
        <v>1.2E-2</v>
      </c>
      <c r="V120" s="114">
        <f>ROUND(E120*U120,2)</f>
        <v>0.18</v>
      </c>
      <c r="W120" s="114"/>
      <c r="X120" s="114" t="s">
        <v>125</v>
      </c>
      <c r="Y120" s="109"/>
      <c r="Z120" s="109"/>
      <c r="AA120" s="109"/>
      <c r="AB120" s="109"/>
      <c r="AC120" s="109"/>
      <c r="AD120" s="109"/>
      <c r="AE120" s="109"/>
      <c r="AF120" s="109"/>
      <c r="AG120" s="109" t="s">
        <v>126</v>
      </c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</row>
    <row r="121" spans="1:60" outlineLevel="1">
      <c r="A121" s="112"/>
      <c r="B121" s="113"/>
      <c r="C121" s="149" t="s">
        <v>222</v>
      </c>
      <c r="D121" s="115"/>
      <c r="E121" s="116">
        <v>15.1</v>
      </c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4"/>
      <c r="V121" s="114"/>
      <c r="W121" s="114"/>
      <c r="X121" s="114"/>
      <c r="Y121" s="109"/>
      <c r="Z121" s="109"/>
      <c r="AA121" s="109"/>
      <c r="AB121" s="109"/>
      <c r="AC121" s="109"/>
      <c r="AD121" s="109"/>
      <c r="AE121" s="109"/>
      <c r="AF121" s="109"/>
      <c r="AG121" s="109" t="s">
        <v>128</v>
      </c>
      <c r="AH121" s="109">
        <v>0</v>
      </c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</row>
    <row r="122" spans="1:60" outlineLevel="1">
      <c r="A122" s="112"/>
      <c r="B122" s="113"/>
      <c r="C122" s="150" t="s">
        <v>131</v>
      </c>
      <c r="D122" s="117"/>
      <c r="E122" s="118">
        <v>15.1</v>
      </c>
      <c r="F122" s="114"/>
      <c r="G122" s="114"/>
      <c r="H122" s="114"/>
      <c r="I122" s="114"/>
      <c r="J122" s="11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4"/>
      <c r="V122" s="114"/>
      <c r="W122" s="114"/>
      <c r="X122" s="114"/>
      <c r="Y122" s="109"/>
      <c r="Z122" s="109"/>
      <c r="AA122" s="109"/>
      <c r="AB122" s="109"/>
      <c r="AC122" s="109"/>
      <c r="AD122" s="109"/>
      <c r="AE122" s="109"/>
      <c r="AF122" s="109"/>
      <c r="AG122" s="109" t="s">
        <v>128</v>
      </c>
      <c r="AH122" s="109">
        <v>1</v>
      </c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</row>
    <row r="123" spans="1:60" outlineLevel="1">
      <c r="A123" s="132">
        <v>24</v>
      </c>
      <c r="B123" s="133" t="s">
        <v>223</v>
      </c>
      <c r="C123" s="148" t="s">
        <v>224</v>
      </c>
      <c r="D123" s="134" t="s">
        <v>218</v>
      </c>
      <c r="E123" s="135">
        <v>15.1</v>
      </c>
      <c r="F123" s="136"/>
      <c r="G123" s="137">
        <f>ROUND(E123*F123,2)</f>
        <v>0</v>
      </c>
      <c r="H123" s="136"/>
      <c r="I123" s="137">
        <f>ROUND(E123*H123,2)</f>
        <v>0</v>
      </c>
      <c r="J123" s="136"/>
      <c r="K123" s="137">
        <f>ROUND(E123*J123,2)</f>
        <v>0</v>
      </c>
      <c r="L123" s="137">
        <v>21</v>
      </c>
      <c r="M123" s="137">
        <f>G123*(1+L123/100)</f>
        <v>0</v>
      </c>
      <c r="N123" s="137">
        <v>9.0000000000000006E-5</v>
      </c>
      <c r="O123" s="137">
        <f>ROUND(E123*N123,2)</f>
        <v>0</v>
      </c>
      <c r="P123" s="137">
        <v>0</v>
      </c>
      <c r="Q123" s="137">
        <f>ROUND(E123*P123,2)</f>
        <v>0</v>
      </c>
      <c r="R123" s="137"/>
      <c r="S123" s="137" t="s">
        <v>124</v>
      </c>
      <c r="T123" s="138" t="s">
        <v>124</v>
      </c>
      <c r="U123" s="114">
        <v>2.1999999999999999E-2</v>
      </c>
      <c r="V123" s="114">
        <f>ROUND(E123*U123,2)</f>
        <v>0.33</v>
      </c>
      <c r="W123" s="114"/>
      <c r="X123" s="114" t="s">
        <v>125</v>
      </c>
      <c r="Y123" s="109"/>
      <c r="Z123" s="109"/>
      <c r="AA123" s="109"/>
      <c r="AB123" s="109"/>
      <c r="AC123" s="109"/>
      <c r="AD123" s="109"/>
      <c r="AE123" s="109"/>
      <c r="AF123" s="109"/>
      <c r="AG123" s="109" t="s">
        <v>126</v>
      </c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</row>
    <row r="124" spans="1:60" outlineLevel="1">
      <c r="A124" s="112"/>
      <c r="B124" s="113"/>
      <c r="C124" s="149" t="s">
        <v>222</v>
      </c>
      <c r="D124" s="115"/>
      <c r="E124" s="116">
        <v>15.1</v>
      </c>
      <c r="F124" s="114"/>
      <c r="G124" s="114"/>
      <c r="H124" s="114"/>
      <c r="I124" s="114"/>
      <c r="J124" s="114"/>
      <c r="K124" s="114"/>
      <c r="L124" s="114"/>
      <c r="M124" s="114"/>
      <c r="N124" s="114"/>
      <c r="O124" s="114"/>
      <c r="P124" s="114"/>
      <c r="Q124" s="114"/>
      <c r="R124" s="114"/>
      <c r="S124" s="114"/>
      <c r="T124" s="114"/>
      <c r="U124" s="114"/>
      <c r="V124" s="114"/>
      <c r="W124" s="114"/>
      <c r="X124" s="114"/>
      <c r="Y124" s="109"/>
      <c r="Z124" s="109"/>
      <c r="AA124" s="109"/>
      <c r="AB124" s="109"/>
      <c r="AC124" s="109"/>
      <c r="AD124" s="109"/>
      <c r="AE124" s="109"/>
      <c r="AF124" s="109"/>
      <c r="AG124" s="109" t="s">
        <v>128</v>
      </c>
      <c r="AH124" s="109">
        <v>0</v>
      </c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</row>
    <row r="125" spans="1:60" outlineLevel="1">
      <c r="A125" s="112"/>
      <c r="B125" s="113"/>
      <c r="C125" s="150" t="s">
        <v>131</v>
      </c>
      <c r="D125" s="117"/>
      <c r="E125" s="118">
        <v>15.1</v>
      </c>
      <c r="F125" s="114"/>
      <c r="G125" s="114"/>
      <c r="H125" s="114"/>
      <c r="I125" s="114"/>
      <c r="J125" s="114"/>
      <c r="K125" s="114"/>
      <c r="L125" s="114"/>
      <c r="M125" s="114"/>
      <c r="N125" s="114"/>
      <c r="O125" s="114"/>
      <c r="P125" s="114"/>
      <c r="Q125" s="114"/>
      <c r="R125" s="114"/>
      <c r="S125" s="114"/>
      <c r="T125" s="114"/>
      <c r="U125" s="114"/>
      <c r="V125" s="114"/>
      <c r="W125" s="114"/>
      <c r="X125" s="114"/>
      <c r="Y125" s="109"/>
      <c r="Z125" s="109"/>
      <c r="AA125" s="109"/>
      <c r="AB125" s="109"/>
      <c r="AC125" s="109"/>
      <c r="AD125" s="109"/>
      <c r="AE125" s="109"/>
      <c r="AF125" s="109"/>
      <c r="AG125" s="109" t="s">
        <v>128</v>
      </c>
      <c r="AH125" s="109">
        <v>1</v>
      </c>
      <c r="AI125" s="109"/>
      <c r="AJ125" s="109"/>
      <c r="AK125" s="109"/>
      <c r="AL125" s="109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  <c r="BB125" s="109"/>
      <c r="BC125" s="109"/>
      <c r="BD125" s="109"/>
      <c r="BE125" s="109"/>
      <c r="BF125" s="109"/>
      <c r="BG125" s="109"/>
      <c r="BH125" s="109"/>
    </row>
    <row r="126" spans="1:60" outlineLevel="1">
      <c r="A126" s="132">
        <v>25</v>
      </c>
      <c r="B126" s="133" t="s">
        <v>225</v>
      </c>
      <c r="C126" s="148" t="s">
        <v>226</v>
      </c>
      <c r="D126" s="134" t="s">
        <v>174</v>
      </c>
      <c r="E126" s="135">
        <v>2.7</v>
      </c>
      <c r="F126" s="136"/>
      <c r="G126" s="137">
        <f>ROUND(E126*F126,2)</f>
        <v>0</v>
      </c>
      <c r="H126" s="136"/>
      <c r="I126" s="137">
        <f>ROUND(E126*H126,2)</f>
        <v>0</v>
      </c>
      <c r="J126" s="136"/>
      <c r="K126" s="137">
        <f>ROUND(E126*J126,2)</f>
        <v>0</v>
      </c>
      <c r="L126" s="137">
        <v>21</v>
      </c>
      <c r="M126" s="137">
        <f>G126*(1+L126/100)</f>
        <v>0</v>
      </c>
      <c r="N126" s="137">
        <v>0</v>
      </c>
      <c r="O126" s="137">
        <f>ROUND(E126*N126,2)</f>
        <v>0</v>
      </c>
      <c r="P126" s="137">
        <v>0</v>
      </c>
      <c r="Q126" s="137">
        <f>ROUND(E126*P126,2)</f>
        <v>0</v>
      </c>
      <c r="R126" s="137"/>
      <c r="S126" s="137" t="s">
        <v>124</v>
      </c>
      <c r="T126" s="138" t="s">
        <v>124</v>
      </c>
      <c r="U126" s="114">
        <v>0.125</v>
      </c>
      <c r="V126" s="114">
        <f>ROUND(E126*U126,2)</f>
        <v>0.34</v>
      </c>
      <c r="W126" s="114"/>
      <c r="X126" s="114" t="s">
        <v>125</v>
      </c>
      <c r="Y126" s="109"/>
      <c r="Z126" s="109"/>
      <c r="AA126" s="109"/>
      <c r="AB126" s="109"/>
      <c r="AC126" s="109"/>
      <c r="AD126" s="109"/>
      <c r="AE126" s="109"/>
      <c r="AF126" s="109"/>
      <c r="AG126" s="109" t="s">
        <v>126</v>
      </c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</row>
    <row r="127" spans="1:60" outlineLevel="1">
      <c r="A127" s="112"/>
      <c r="B127" s="113"/>
      <c r="C127" s="149" t="s">
        <v>227</v>
      </c>
      <c r="D127" s="115"/>
      <c r="E127" s="116">
        <v>2.7</v>
      </c>
      <c r="F127" s="114"/>
      <c r="G127" s="114"/>
      <c r="H127" s="114"/>
      <c r="I127" s="114"/>
      <c r="J127" s="114"/>
      <c r="K127" s="114"/>
      <c r="L127" s="114"/>
      <c r="M127" s="114"/>
      <c r="N127" s="114"/>
      <c r="O127" s="114"/>
      <c r="P127" s="114"/>
      <c r="Q127" s="114"/>
      <c r="R127" s="114"/>
      <c r="S127" s="114"/>
      <c r="T127" s="114"/>
      <c r="U127" s="114"/>
      <c r="V127" s="114"/>
      <c r="W127" s="114"/>
      <c r="X127" s="114"/>
      <c r="Y127" s="109"/>
      <c r="Z127" s="109"/>
      <c r="AA127" s="109"/>
      <c r="AB127" s="109"/>
      <c r="AC127" s="109"/>
      <c r="AD127" s="109"/>
      <c r="AE127" s="109"/>
      <c r="AF127" s="109"/>
      <c r="AG127" s="109" t="s">
        <v>128</v>
      </c>
      <c r="AH127" s="109">
        <v>0</v>
      </c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</row>
    <row r="128" spans="1:60" outlineLevel="1">
      <c r="A128" s="112"/>
      <c r="B128" s="113"/>
      <c r="C128" s="150" t="s">
        <v>131</v>
      </c>
      <c r="D128" s="117"/>
      <c r="E128" s="118">
        <v>2.7</v>
      </c>
      <c r="F128" s="114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4"/>
      <c r="S128" s="114"/>
      <c r="T128" s="114"/>
      <c r="U128" s="114"/>
      <c r="V128" s="114"/>
      <c r="W128" s="114"/>
      <c r="X128" s="114"/>
      <c r="Y128" s="109"/>
      <c r="Z128" s="109"/>
      <c r="AA128" s="109"/>
      <c r="AB128" s="109"/>
      <c r="AC128" s="109"/>
      <c r="AD128" s="109"/>
      <c r="AE128" s="109"/>
      <c r="AF128" s="109"/>
      <c r="AG128" s="109" t="s">
        <v>128</v>
      </c>
      <c r="AH128" s="109">
        <v>1</v>
      </c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</row>
    <row r="129" spans="1:60" outlineLevel="1">
      <c r="A129" s="132">
        <v>26</v>
      </c>
      <c r="B129" s="133" t="s">
        <v>228</v>
      </c>
      <c r="C129" s="148" t="s">
        <v>229</v>
      </c>
      <c r="D129" s="134" t="s">
        <v>174</v>
      </c>
      <c r="E129" s="135">
        <v>2.7</v>
      </c>
      <c r="F129" s="136"/>
      <c r="G129" s="137">
        <f>ROUND(E129*F129,2)</f>
        <v>0</v>
      </c>
      <c r="H129" s="136"/>
      <c r="I129" s="137">
        <f>ROUND(E129*H129,2)</f>
        <v>0</v>
      </c>
      <c r="J129" s="136"/>
      <c r="K129" s="137">
        <f>ROUND(E129*J129,2)</f>
        <v>0</v>
      </c>
      <c r="L129" s="137">
        <v>21</v>
      </c>
      <c r="M129" s="137">
        <f>G129*(1+L129/100)</f>
        <v>0</v>
      </c>
      <c r="N129" s="137">
        <v>7.6000000000000004E-4</v>
      </c>
      <c r="O129" s="137">
        <f>ROUND(E129*N129,2)</f>
        <v>0</v>
      </c>
      <c r="P129" s="137">
        <v>0</v>
      </c>
      <c r="Q129" s="137">
        <f>ROUND(E129*P129,2)</f>
        <v>0</v>
      </c>
      <c r="R129" s="137"/>
      <c r="S129" s="137" t="s">
        <v>124</v>
      </c>
      <c r="T129" s="138" t="s">
        <v>124</v>
      </c>
      <c r="U129" s="114">
        <v>0.311</v>
      </c>
      <c r="V129" s="114">
        <f>ROUND(E129*U129,2)</f>
        <v>0.84</v>
      </c>
      <c r="W129" s="114"/>
      <c r="X129" s="114" t="s">
        <v>125</v>
      </c>
      <c r="Y129" s="109"/>
      <c r="Z129" s="109"/>
      <c r="AA129" s="109"/>
      <c r="AB129" s="109"/>
      <c r="AC129" s="109"/>
      <c r="AD129" s="109"/>
      <c r="AE129" s="109"/>
      <c r="AF129" s="109"/>
      <c r="AG129" s="109" t="s">
        <v>126</v>
      </c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</row>
    <row r="130" spans="1:60" outlineLevel="1">
      <c r="A130" s="112"/>
      <c r="B130" s="113"/>
      <c r="C130" s="149" t="s">
        <v>227</v>
      </c>
      <c r="D130" s="115"/>
      <c r="E130" s="116">
        <v>2.7</v>
      </c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  <c r="U130" s="114"/>
      <c r="V130" s="114"/>
      <c r="W130" s="114"/>
      <c r="X130" s="114"/>
      <c r="Y130" s="109"/>
      <c r="Z130" s="109"/>
      <c r="AA130" s="109"/>
      <c r="AB130" s="109"/>
      <c r="AC130" s="109"/>
      <c r="AD130" s="109"/>
      <c r="AE130" s="109"/>
      <c r="AF130" s="109"/>
      <c r="AG130" s="109" t="s">
        <v>128</v>
      </c>
      <c r="AH130" s="109">
        <v>0</v>
      </c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</row>
    <row r="131" spans="1:60" outlineLevel="1">
      <c r="A131" s="112"/>
      <c r="B131" s="113"/>
      <c r="C131" s="150" t="s">
        <v>131</v>
      </c>
      <c r="D131" s="117"/>
      <c r="E131" s="118">
        <v>2.7</v>
      </c>
      <c r="F131" s="114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4"/>
      <c r="R131" s="114"/>
      <c r="S131" s="114"/>
      <c r="T131" s="114"/>
      <c r="U131" s="114"/>
      <c r="V131" s="114"/>
      <c r="W131" s="114"/>
      <c r="X131" s="114"/>
      <c r="Y131" s="109"/>
      <c r="Z131" s="109"/>
      <c r="AA131" s="109"/>
      <c r="AB131" s="109"/>
      <c r="AC131" s="109"/>
      <c r="AD131" s="109"/>
      <c r="AE131" s="109"/>
      <c r="AF131" s="109"/>
      <c r="AG131" s="109" t="s">
        <v>128</v>
      </c>
      <c r="AH131" s="109">
        <v>1</v>
      </c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</row>
    <row r="132" spans="1:60" ht="25.5">
      <c r="A132" s="126" t="s">
        <v>119</v>
      </c>
      <c r="B132" s="127" t="s">
        <v>77</v>
      </c>
      <c r="C132" s="147" t="s">
        <v>78</v>
      </c>
      <c r="D132" s="128"/>
      <c r="E132" s="129"/>
      <c r="F132" s="130"/>
      <c r="G132" s="130">
        <f>SUMIF(AG133:AG136,"&lt;&gt;NOR",G133:G136)</f>
        <v>0</v>
      </c>
      <c r="H132" s="130"/>
      <c r="I132" s="130">
        <f>SUM(I133:I136)</f>
        <v>0</v>
      </c>
      <c r="J132" s="130"/>
      <c r="K132" s="130">
        <f>SUM(K133:K136)</f>
        <v>0</v>
      </c>
      <c r="L132" s="130"/>
      <c r="M132" s="130">
        <f>SUM(M133:M136)</f>
        <v>0</v>
      </c>
      <c r="N132" s="130"/>
      <c r="O132" s="130">
        <f>SUM(O133:O136)</f>
        <v>0</v>
      </c>
      <c r="P132" s="130"/>
      <c r="Q132" s="130">
        <f>SUM(Q133:Q136)</f>
        <v>0</v>
      </c>
      <c r="R132" s="130"/>
      <c r="S132" s="130"/>
      <c r="T132" s="131"/>
      <c r="U132" s="125"/>
      <c r="V132" s="125">
        <f>SUM(V133:V136)</f>
        <v>6.2</v>
      </c>
      <c r="W132" s="125"/>
      <c r="X132" s="125"/>
      <c r="AG132" t="s">
        <v>120</v>
      </c>
    </row>
    <row r="133" spans="1:60" outlineLevel="1">
      <c r="A133" s="132">
        <v>27</v>
      </c>
      <c r="B133" s="133" t="s">
        <v>230</v>
      </c>
      <c r="C133" s="148" t="s">
        <v>231</v>
      </c>
      <c r="D133" s="134" t="s">
        <v>174</v>
      </c>
      <c r="E133" s="135">
        <v>44.625</v>
      </c>
      <c r="F133" s="136"/>
      <c r="G133" s="137">
        <f>ROUND(E133*F133,2)</f>
        <v>0</v>
      </c>
      <c r="H133" s="136"/>
      <c r="I133" s="137">
        <f>ROUND(E133*H133,2)</f>
        <v>0</v>
      </c>
      <c r="J133" s="136"/>
      <c r="K133" s="137">
        <f>ROUND(E133*J133,2)</f>
        <v>0</v>
      </c>
      <c r="L133" s="137">
        <v>21</v>
      </c>
      <c r="M133" s="137">
        <f>G133*(1+L133/100)</f>
        <v>0</v>
      </c>
      <c r="N133" s="137">
        <v>0</v>
      </c>
      <c r="O133" s="137">
        <f>ROUND(E133*N133,2)</f>
        <v>0</v>
      </c>
      <c r="P133" s="137">
        <v>0</v>
      </c>
      <c r="Q133" s="137">
        <f>ROUND(E133*P133,2)</f>
        <v>0</v>
      </c>
      <c r="R133" s="137"/>
      <c r="S133" s="137" t="s">
        <v>124</v>
      </c>
      <c r="T133" s="138" t="s">
        <v>124</v>
      </c>
      <c r="U133" s="114">
        <v>0.13900000000000001</v>
      </c>
      <c r="V133" s="114">
        <f>ROUND(E133*U133,2)</f>
        <v>6.2</v>
      </c>
      <c r="W133" s="114"/>
      <c r="X133" s="114" t="s">
        <v>125</v>
      </c>
      <c r="Y133" s="109"/>
      <c r="Z133" s="109"/>
      <c r="AA133" s="109"/>
      <c r="AB133" s="109"/>
      <c r="AC133" s="109"/>
      <c r="AD133" s="109"/>
      <c r="AE133" s="109"/>
      <c r="AF133" s="109"/>
      <c r="AG133" s="109" t="s">
        <v>126</v>
      </c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</row>
    <row r="134" spans="1:60" ht="22.5" outlineLevel="1">
      <c r="A134" s="112"/>
      <c r="B134" s="113"/>
      <c r="C134" s="201" t="s">
        <v>232</v>
      </c>
      <c r="D134" s="202"/>
      <c r="E134" s="202"/>
      <c r="F134" s="202"/>
      <c r="G134" s="202"/>
      <c r="H134" s="114"/>
      <c r="I134" s="114"/>
      <c r="J134" s="114"/>
      <c r="K134" s="114"/>
      <c r="L134" s="114"/>
      <c r="M134" s="114"/>
      <c r="N134" s="114"/>
      <c r="O134" s="114"/>
      <c r="P134" s="114"/>
      <c r="Q134" s="114"/>
      <c r="R134" s="114"/>
      <c r="S134" s="114"/>
      <c r="T134" s="114"/>
      <c r="U134" s="114"/>
      <c r="V134" s="114"/>
      <c r="W134" s="114"/>
      <c r="X134" s="114"/>
      <c r="Y134" s="109"/>
      <c r="Z134" s="109"/>
      <c r="AA134" s="109"/>
      <c r="AB134" s="109"/>
      <c r="AC134" s="109"/>
      <c r="AD134" s="109"/>
      <c r="AE134" s="109"/>
      <c r="AF134" s="109"/>
      <c r="AG134" s="109" t="s">
        <v>144</v>
      </c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39" t="str">
        <f>C134</f>
        <v>Položka je určena pro vyčištění ostatních objektů (např. kanálů, zásobníků, kůlen apod.) - vynesení zbytků stavebního rumu, kropení a 2 x zametení podlah, oprášení stěn a výplní otvorů.</v>
      </c>
      <c r="BB134" s="109"/>
      <c r="BC134" s="109"/>
      <c r="BD134" s="109"/>
      <c r="BE134" s="109"/>
      <c r="BF134" s="109"/>
      <c r="BG134" s="109"/>
      <c r="BH134" s="109"/>
    </row>
    <row r="135" spans="1:60" outlineLevel="1">
      <c r="A135" s="112"/>
      <c r="B135" s="113"/>
      <c r="C135" s="149" t="s">
        <v>233</v>
      </c>
      <c r="D135" s="115"/>
      <c r="E135" s="116">
        <v>44.625</v>
      </c>
      <c r="F135" s="114"/>
      <c r="G135" s="114"/>
      <c r="H135" s="114"/>
      <c r="I135" s="114"/>
      <c r="J135" s="114"/>
      <c r="K135" s="114"/>
      <c r="L135" s="114"/>
      <c r="M135" s="114"/>
      <c r="N135" s="114"/>
      <c r="O135" s="114"/>
      <c r="P135" s="114"/>
      <c r="Q135" s="114"/>
      <c r="R135" s="114"/>
      <c r="S135" s="114"/>
      <c r="T135" s="114"/>
      <c r="U135" s="114"/>
      <c r="V135" s="114"/>
      <c r="W135" s="114"/>
      <c r="X135" s="114"/>
      <c r="Y135" s="109"/>
      <c r="Z135" s="109"/>
      <c r="AA135" s="109"/>
      <c r="AB135" s="109"/>
      <c r="AC135" s="109"/>
      <c r="AD135" s="109"/>
      <c r="AE135" s="109"/>
      <c r="AF135" s="109"/>
      <c r="AG135" s="109" t="s">
        <v>128</v>
      </c>
      <c r="AH135" s="109">
        <v>0</v>
      </c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</row>
    <row r="136" spans="1:60" outlineLevel="1">
      <c r="A136" s="112"/>
      <c r="B136" s="113"/>
      <c r="C136" s="150" t="s">
        <v>131</v>
      </c>
      <c r="D136" s="117"/>
      <c r="E136" s="118">
        <v>44.625</v>
      </c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114"/>
      <c r="S136" s="114"/>
      <c r="T136" s="114"/>
      <c r="U136" s="114"/>
      <c r="V136" s="114"/>
      <c r="W136" s="114"/>
      <c r="X136" s="114"/>
      <c r="Y136" s="109"/>
      <c r="Z136" s="109"/>
      <c r="AA136" s="109"/>
      <c r="AB136" s="109"/>
      <c r="AC136" s="109"/>
      <c r="AD136" s="109"/>
      <c r="AE136" s="109"/>
      <c r="AF136" s="109"/>
      <c r="AG136" s="109" t="s">
        <v>128</v>
      </c>
      <c r="AH136" s="109">
        <v>1</v>
      </c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</row>
    <row r="137" spans="1:60">
      <c r="A137" s="126" t="s">
        <v>119</v>
      </c>
      <c r="B137" s="127" t="s">
        <v>79</v>
      </c>
      <c r="C137" s="147" t="s">
        <v>80</v>
      </c>
      <c r="D137" s="128"/>
      <c r="E137" s="129"/>
      <c r="F137" s="130"/>
      <c r="G137" s="130">
        <f>SUMIF(AG138:AG138,"&lt;&gt;NOR",G138:G138)</f>
        <v>0</v>
      </c>
      <c r="H137" s="130"/>
      <c r="I137" s="130">
        <f>SUM(I138:I138)</f>
        <v>0</v>
      </c>
      <c r="J137" s="130"/>
      <c r="K137" s="130">
        <f>SUM(K138:K138)</f>
        <v>0</v>
      </c>
      <c r="L137" s="130"/>
      <c r="M137" s="130">
        <f>SUM(M138:M138)</f>
        <v>0</v>
      </c>
      <c r="N137" s="130"/>
      <c r="O137" s="130">
        <f>SUM(O138:O138)</f>
        <v>0</v>
      </c>
      <c r="P137" s="130"/>
      <c r="Q137" s="130">
        <f>SUM(Q138:Q138)</f>
        <v>0</v>
      </c>
      <c r="R137" s="130"/>
      <c r="S137" s="130"/>
      <c r="T137" s="131"/>
      <c r="U137" s="125"/>
      <c r="V137" s="125">
        <f>SUM(V138:V138)</f>
        <v>0.51</v>
      </c>
      <c r="W137" s="125"/>
      <c r="X137" s="125"/>
      <c r="AG137" t="s">
        <v>120</v>
      </c>
    </row>
    <row r="138" spans="1:60" outlineLevel="1">
      <c r="A138" s="140">
        <v>28</v>
      </c>
      <c r="B138" s="141" t="s">
        <v>234</v>
      </c>
      <c r="C138" s="155" t="s">
        <v>235</v>
      </c>
      <c r="D138" s="142" t="s">
        <v>161</v>
      </c>
      <c r="E138" s="143">
        <v>1.31558</v>
      </c>
      <c r="F138" s="144"/>
      <c r="G138" s="145">
        <f>ROUND(E138*F138,2)</f>
        <v>0</v>
      </c>
      <c r="H138" s="144"/>
      <c r="I138" s="145">
        <f>ROUND(E138*H138,2)</f>
        <v>0</v>
      </c>
      <c r="J138" s="144"/>
      <c r="K138" s="145">
        <f>ROUND(E138*J138,2)</f>
        <v>0</v>
      </c>
      <c r="L138" s="145">
        <v>21</v>
      </c>
      <c r="M138" s="145">
        <f>G138*(1+L138/100)</f>
        <v>0</v>
      </c>
      <c r="N138" s="145">
        <v>0</v>
      </c>
      <c r="O138" s="145">
        <f>ROUND(E138*N138,2)</f>
        <v>0</v>
      </c>
      <c r="P138" s="145">
        <v>0</v>
      </c>
      <c r="Q138" s="145">
        <f>ROUND(E138*P138,2)</f>
        <v>0</v>
      </c>
      <c r="R138" s="145"/>
      <c r="S138" s="145" t="s">
        <v>124</v>
      </c>
      <c r="T138" s="146" t="s">
        <v>124</v>
      </c>
      <c r="U138" s="114">
        <v>0.39</v>
      </c>
      <c r="V138" s="114">
        <f>ROUND(E138*U138,2)</f>
        <v>0.51</v>
      </c>
      <c r="W138" s="114"/>
      <c r="X138" s="114" t="s">
        <v>236</v>
      </c>
      <c r="Y138" s="109"/>
      <c r="Z138" s="109"/>
      <c r="AA138" s="109"/>
      <c r="AB138" s="109"/>
      <c r="AC138" s="109"/>
      <c r="AD138" s="109"/>
      <c r="AE138" s="109"/>
      <c r="AF138" s="109"/>
      <c r="AG138" s="109" t="s">
        <v>237</v>
      </c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</row>
    <row r="139" spans="1:60">
      <c r="A139" s="126" t="s">
        <v>119</v>
      </c>
      <c r="B139" s="127" t="s">
        <v>85</v>
      </c>
      <c r="C139" s="147" t="s">
        <v>86</v>
      </c>
      <c r="D139" s="128"/>
      <c r="E139" s="129"/>
      <c r="F139" s="130"/>
      <c r="G139" s="130">
        <f>SUMIF(AG140:AG147,"&lt;&gt;NOR",G140:G147)</f>
        <v>0</v>
      </c>
      <c r="H139" s="130"/>
      <c r="I139" s="130">
        <f>SUM(I140:I147)</f>
        <v>0</v>
      </c>
      <c r="J139" s="130"/>
      <c r="K139" s="130">
        <f>SUM(K140:K147)</f>
        <v>0</v>
      </c>
      <c r="L139" s="130"/>
      <c r="M139" s="130">
        <f>SUM(M140:M147)</f>
        <v>0</v>
      </c>
      <c r="N139" s="130"/>
      <c r="O139" s="130">
        <f>SUM(O140:O147)</f>
        <v>0</v>
      </c>
      <c r="P139" s="130"/>
      <c r="Q139" s="130">
        <f>SUM(Q140:Q147)</f>
        <v>0</v>
      </c>
      <c r="R139" s="130"/>
      <c r="S139" s="130"/>
      <c r="T139" s="131"/>
      <c r="U139" s="125"/>
      <c r="V139" s="125">
        <f>SUM(V140:V147)</f>
        <v>2.04</v>
      </c>
      <c r="W139" s="125"/>
      <c r="X139" s="125"/>
      <c r="AG139" t="s">
        <v>120</v>
      </c>
    </row>
    <row r="140" spans="1:60" outlineLevel="1">
      <c r="A140" s="132">
        <v>29</v>
      </c>
      <c r="B140" s="133" t="s">
        <v>238</v>
      </c>
      <c r="C140" s="148" t="s">
        <v>239</v>
      </c>
      <c r="D140" s="134" t="s">
        <v>161</v>
      </c>
      <c r="E140" s="135">
        <v>0.43095</v>
      </c>
      <c r="F140" s="136"/>
      <c r="G140" s="137">
        <f>ROUND(E140*F140,2)</f>
        <v>0</v>
      </c>
      <c r="H140" s="136"/>
      <c r="I140" s="137">
        <f>ROUND(E140*H140,2)</f>
        <v>0</v>
      </c>
      <c r="J140" s="136"/>
      <c r="K140" s="137">
        <f>ROUND(E140*J140,2)</f>
        <v>0</v>
      </c>
      <c r="L140" s="137">
        <v>21</v>
      </c>
      <c r="M140" s="137">
        <f>G140*(1+L140/100)</f>
        <v>0</v>
      </c>
      <c r="N140" s="137">
        <v>0</v>
      </c>
      <c r="O140" s="137">
        <f>ROUND(E140*N140,2)</f>
        <v>0</v>
      </c>
      <c r="P140" s="137">
        <v>0</v>
      </c>
      <c r="Q140" s="137">
        <f>ROUND(E140*P140,2)</f>
        <v>0</v>
      </c>
      <c r="R140" s="137"/>
      <c r="S140" s="137" t="s">
        <v>124</v>
      </c>
      <c r="T140" s="138" t="s">
        <v>124</v>
      </c>
      <c r="U140" s="114">
        <v>0.752</v>
      </c>
      <c r="V140" s="114">
        <f>ROUND(E140*U140,2)</f>
        <v>0.32</v>
      </c>
      <c r="W140" s="114"/>
      <c r="X140" s="114" t="s">
        <v>240</v>
      </c>
      <c r="Y140" s="109"/>
      <c r="Z140" s="109"/>
      <c r="AA140" s="109"/>
      <c r="AB140" s="109"/>
      <c r="AC140" s="109"/>
      <c r="AD140" s="109"/>
      <c r="AE140" s="109"/>
      <c r="AF140" s="109"/>
      <c r="AG140" s="109" t="s">
        <v>241</v>
      </c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</row>
    <row r="141" spans="1:60" ht="22.5" outlineLevel="1">
      <c r="A141" s="112"/>
      <c r="B141" s="113"/>
      <c r="C141" s="201" t="s">
        <v>242</v>
      </c>
      <c r="D141" s="202"/>
      <c r="E141" s="202"/>
      <c r="F141" s="202"/>
      <c r="G141" s="202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  <c r="U141" s="114"/>
      <c r="V141" s="114"/>
      <c r="W141" s="114"/>
      <c r="X141" s="114"/>
      <c r="Y141" s="109"/>
      <c r="Z141" s="109"/>
      <c r="AA141" s="109"/>
      <c r="AB141" s="109"/>
      <c r="AC141" s="109"/>
      <c r="AD141" s="109"/>
      <c r="AE141" s="109"/>
      <c r="AF141" s="109"/>
      <c r="AG141" s="109" t="s">
        <v>144</v>
      </c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39" t="str">
        <f>C141</f>
        <v>S naložením suti nebo vybouraných hmot do dopravního prostředku a na jejich vyložením, popřípadě přeložením na normální dopravní prostředek.</v>
      </c>
      <c r="BB141" s="109"/>
      <c r="BC141" s="109"/>
      <c r="BD141" s="109"/>
      <c r="BE141" s="109"/>
      <c r="BF141" s="109"/>
      <c r="BG141" s="109"/>
      <c r="BH141" s="109"/>
    </row>
    <row r="142" spans="1:60" outlineLevel="1">
      <c r="A142" s="140">
        <v>30</v>
      </c>
      <c r="B142" s="141" t="s">
        <v>243</v>
      </c>
      <c r="C142" s="155" t="s">
        <v>244</v>
      </c>
      <c r="D142" s="142" t="s">
        <v>161</v>
      </c>
      <c r="E142" s="143">
        <v>3.8785500000000002</v>
      </c>
      <c r="F142" s="144"/>
      <c r="G142" s="145">
        <f>ROUND(E142*F142,2)</f>
        <v>0</v>
      </c>
      <c r="H142" s="144"/>
      <c r="I142" s="145">
        <f>ROUND(E142*H142,2)</f>
        <v>0</v>
      </c>
      <c r="J142" s="144"/>
      <c r="K142" s="145">
        <f>ROUND(E142*J142,2)</f>
        <v>0</v>
      </c>
      <c r="L142" s="145">
        <v>21</v>
      </c>
      <c r="M142" s="145">
        <f>G142*(1+L142/100)</f>
        <v>0</v>
      </c>
      <c r="N142" s="145">
        <v>0</v>
      </c>
      <c r="O142" s="145">
        <f>ROUND(E142*N142,2)</f>
        <v>0</v>
      </c>
      <c r="P142" s="145">
        <v>0</v>
      </c>
      <c r="Q142" s="145">
        <f>ROUND(E142*P142,2)</f>
        <v>0</v>
      </c>
      <c r="R142" s="145"/>
      <c r="S142" s="145" t="s">
        <v>124</v>
      </c>
      <c r="T142" s="146" t="s">
        <v>124</v>
      </c>
      <c r="U142" s="114">
        <v>0.36</v>
      </c>
      <c r="V142" s="114">
        <f>ROUND(E142*U142,2)</f>
        <v>1.4</v>
      </c>
      <c r="W142" s="114"/>
      <c r="X142" s="114" t="s">
        <v>240</v>
      </c>
      <c r="Y142" s="109"/>
      <c r="Z142" s="109"/>
      <c r="AA142" s="109"/>
      <c r="AB142" s="109"/>
      <c r="AC142" s="109"/>
      <c r="AD142" s="109"/>
      <c r="AE142" s="109"/>
      <c r="AF142" s="109"/>
      <c r="AG142" s="109" t="s">
        <v>241</v>
      </c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</row>
    <row r="143" spans="1:60" outlineLevel="1">
      <c r="A143" s="140">
        <v>31</v>
      </c>
      <c r="B143" s="141" t="s">
        <v>245</v>
      </c>
      <c r="C143" s="155" t="s">
        <v>246</v>
      </c>
      <c r="D143" s="142" t="s">
        <v>161</v>
      </c>
      <c r="E143" s="143">
        <v>0.43095</v>
      </c>
      <c r="F143" s="144"/>
      <c r="G143" s="145">
        <f>ROUND(E143*F143,2)</f>
        <v>0</v>
      </c>
      <c r="H143" s="144"/>
      <c r="I143" s="145">
        <f>ROUND(E143*H143,2)</f>
        <v>0</v>
      </c>
      <c r="J143" s="144"/>
      <c r="K143" s="145">
        <f>ROUND(E143*J143,2)</f>
        <v>0</v>
      </c>
      <c r="L143" s="145">
        <v>21</v>
      </c>
      <c r="M143" s="145">
        <f>G143*(1+L143/100)</f>
        <v>0</v>
      </c>
      <c r="N143" s="145">
        <v>0</v>
      </c>
      <c r="O143" s="145">
        <f>ROUND(E143*N143,2)</f>
        <v>0</v>
      </c>
      <c r="P143" s="145">
        <v>0</v>
      </c>
      <c r="Q143" s="145">
        <f>ROUND(E143*P143,2)</f>
        <v>0</v>
      </c>
      <c r="R143" s="145"/>
      <c r="S143" s="145" t="s">
        <v>124</v>
      </c>
      <c r="T143" s="146" t="s">
        <v>124</v>
      </c>
      <c r="U143" s="114">
        <v>0.26500000000000001</v>
      </c>
      <c r="V143" s="114">
        <f>ROUND(E143*U143,2)</f>
        <v>0.11</v>
      </c>
      <c r="W143" s="114"/>
      <c r="X143" s="114" t="s">
        <v>240</v>
      </c>
      <c r="Y143" s="109"/>
      <c r="Z143" s="109"/>
      <c r="AA143" s="109"/>
      <c r="AB143" s="109"/>
      <c r="AC143" s="109"/>
      <c r="AD143" s="109"/>
      <c r="AE143" s="109"/>
      <c r="AF143" s="109"/>
      <c r="AG143" s="109" t="s">
        <v>241</v>
      </c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</row>
    <row r="144" spans="1:60" outlineLevel="1">
      <c r="A144" s="132">
        <v>32</v>
      </c>
      <c r="B144" s="133" t="s">
        <v>247</v>
      </c>
      <c r="C144" s="148" t="s">
        <v>248</v>
      </c>
      <c r="D144" s="134" t="s">
        <v>161</v>
      </c>
      <c r="E144" s="135">
        <v>0.43095</v>
      </c>
      <c r="F144" s="136"/>
      <c r="G144" s="137">
        <f>ROUND(E144*F144,2)</f>
        <v>0</v>
      </c>
      <c r="H144" s="136"/>
      <c r="I144" s="137">
        <f>ROUND(E144*H144,2)</f>
        <v>0</v>
      </c>
      <c r="J144" s="136"/>
      <c r="K144" s="137">
        <f>ROUND(E144*J144,2)</f>
        <v>0</v>
      </c>
      <c r="L144" s="137">
        <v>21</v>
      </c>
      <c r="M144" s="137">
        <f>G144*(1+L144/100)</f>
        <v>0</v>
      </c>
      <c r="N144" s="137">
        <v>0</v>
      </c>
      <c r="O144" s="137">
        <f>ROUND(E144*N144,2)</f>
        <v>0</v>
      </c>
      <c r="P144" s="137">
        <v>0</v>
      </c>
      <c r="Q144" s="137">
        <f>ROUND(E144*P144,2)</f>
        <v>0</v>
      </c>
      <c r="R144" s="137"/>
      <c r="S144" s="137" t="s">
        <v>124</v>
      </c>
      <c r="T144" s="138" t="s">
        <v>124</v>
      </c>
      <c r="U144" s="114">
        <v>0.49</v>
      </c>
      <c r="V144" s="114">
        <f>ROUND(E144*U144,2)</f>
        <v>0.21</v>
      </c>
      <c r="W144" s="114"/>
      <c r="X144" s="114" t="s">
        <v>240</v>
      </c>
      <c r="Y144" s="109"/>
      <c r="Z144" s="109"/>
      <c r="AA144" s="109"/>
      <c r="AB144" s="109"/>
      <c r="AC144" s="109"/>
      <c r="AD144" s="109"/>
      <c r="AE144" s="109"/>
      <c r="AF144" s="109"/>
      <c r="AG144" s="109" t="s">
        <v>241</v>
      </c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</row>
    <row r="145" spans="1:60" outlineLevel="1">
      <c r="A145" s="112"/>
      <c r="B145" s="113"/>
      <c r="C145" s="201" t="s">
        <v>249</v>
      </c>
      <c r="D145" s="202"/>
      <c r="E145" s="202"/>
      <c r="F145" s="202"/>
      <c r="G145" s="202"/>
      <c r="H145" s="114"/>
      <c r="I145" s="114"/>
      <c r="J145" s="114"/>
      <c r="K145" s="114"/>
      <c r="L145" s="114"/>
      <c r="M145" s="114"/>
      <c r="N145" s="114"/>
      <c r="O145" s="114"/>
      <c r="P145" s="114"/>
      <c r="Q145" s="114"/>
      <c r="R145" s="114"/>
      <c r="S145" s="114"/>
      <c r="T145" s="114"/>
      <c r="U145" s="114"/>
      <c r="V145" s="114"/>
      <c r="W145" s="114"/>
      <c r="X145" s="114"/>
      <c r="Y145" s="109"/>
      <c r="Z145" s="109"/>
      <c r="AA145" s="109"/>
      <c r="AB145" s="109"/>
      <c r="AC145" s="109"/>
      <c r="AD145" s="109"/>
      <c r="AE145" s="109"/>
      <c r="AF145" s="109"/>
      <c r="AG145" s="109" t="s">
        <v>144</v>
      </c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</row>
    <row r="146" spans="1:60" outlineLevel="1">
      <c r="A146" s="140">
        <v>33</v>
      </c>
      <c r="B146" s="141" t="s">
        <v>250</v>
      </c>
      <c r="C146" s="155" t="s">
        <v>251</v>
      </c>
      <c r="D146" s="142" t="s">
        <v>161</v>
      </c>
      <c r="E146" s="143">
        <v>8.1880500000000005</v>
      </c>
      <c r="F146" s="144"/>
      <c r="G146" s="145">
        <f>ROUND(E146*F146,2)</f>
        <v>0</v>
      </c>
      <c r="H146" s="144"/>
      <c r="I146" s="145">
        <f>ROUND(E146*H146,2)</f>
        <v>0</v>
      </c>
      <c r="J146" s="144"/>
      <c r="K146" s="145">
        <f>ROUND(E146*J146,2)</f>
        <v>0</v>
      </c>
      <c r="L146" s="145">
        <v>21</v>
      </c>
      <c r="M146" s="145">
        <f>G146*(1+L146/100)</f>
        <v>0</v>
      </c>
      <c r="N146" s="145">
        <v>0</v>
      </c>
      <c r="O146" s="145">
        <f>ROUND(E146*N146,2)</f>
        <v>0</v>
      </c>
      <c r="P146" s="145">
        <v>0</v>
      </c>
      <c r="Q146" s="145">
        <f>ROUND(E146*P146,2)</f>
        <v>0</v>
      </c>
      <c r="R146" s="145"/>
      <c r="S146" s="145" t="s">
        <v>124</v>
      </c>
      <c r="T146" s="146" t="s">
        <v>124</v>
      </c>
      <c r="U146" s="114">
        <v>0</v>
      </c>
      <c r="V146" s="114">
        <f>ROUND(E146*U146,2)</f>
        <v>0</v>
      </c>
      <c r="W146" s="114"/>
      <c r="X146" s="114" t="s">
        <v>240</v>
      </c>
      <c r="Y146" s="109"/>
      <c r="Z146" s="109"/>
      <c r="AA146" s="109"/>
      <c r="AB146" s="109"/>
      <c r="AC146" s="109"/>
      <c r="AD146" s="109"/>
      <c r="AE146" s="109"/>
      <c r="AF146" s="109"/>
      <c r="AG146" s="109" t="s">
        <v>241</v>
      </c>
      <c r="AH146" s="109"/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</row>
    <row r="147" spans="1:60" outlineLevel="1">
      <c r="A147" s="132">
        <v>34</v>
      </c>
      <c r="B147" s="133" t="s">
        <v>252</v>
      </c>
      <c r="C147" s="148" t="s">
        <v>253</v>
      </c>
      <c r="D147" s="134" t="s">
        <v>161</v>
      </c>
      <c r="E147" s="135">
        <v>0.43095</v>
      </c>
      <c r="F147" s="136"/>
      <c r="G147" s="137">
        <f>ROUND(E147*F147,2)</f>
        <v>0</v>
      </c>
      <c r="H147" s="136"/>
      <c r="I147" s="137">
        <f>ROUND(E147*H147,2)</f>
        <v>0</v>
      </c>
      <c r="J147" s="136"/>
      <c r="K147" s="137">
        <f>ROUND(E147*J147,2)</f>
        <v>0</v>
      </c>
      <c r="L147" s="137">
        <v>21</v>
      </c>
      <c r="M147" s="137">
        <f>G147*(1+L147/100)</f>
        <v>0</v>
      </c>
      <c r="N147" s="137">
        <v>0</v>
      </c>
      <c r="O147" s="137">
        <f>ROUND(E147*N147,2)</f>
        <v>0</v>
      </c>
      <c r="P147" s="137">
        <v>0</v>
      </c>
      <c r="Q147" s="137">
        <f>ROUND(E147*P147,2)</f>
        <v>0</v>
      </c>
      <c r="R147" s="137"/>
      <c r="S147" s="137" t="s">
        <v>124</v>
      </c>
      <c r="T147" s="138" t="s">
        <v>124</v>
      </c>
      <c r="U147" s="114">
        <v>0</v>
      </c>
      <c r="V147" s="114">
        <f>ROUND(E147*U147,2)</f>
        <v>0</v>
      </c>
      <c r="W147" s="114"/>
      <c r="X147" s="114" t="s">
        <v>240</v>
      </c>
      <c r="Y147" s="109"/>
      <c r="Z147" s="109"/>
      <c r="AA147" s="109"/>
      <c r="AB147" s="109"/>
      <c r="AC147" s="109"/>
      <c r="AD147" s="109"/>
      <c r="AE147" s="109"/>
      <c r="AF147" s="109"/>
      <c r="AG147" s="109" t="s">
        <v>241</v>
      </c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</row>
    <row r="148" spans="1:60">
      <c r="A148" s="3"/>
      <c r="B148" s="4"/>
      <c r="C148" s="156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E148">
        <v>15</v>
      </c>
      <c r="AF148">
        <v>21</v>
      </c>
      <c r="AG148" t="s">
        <v>106</v>
      </c>
    </row>
    <row r="149" spans="1:60">
      <c r="A149" s="279"/>
      <c r="B149" s="280" t="s">
        <v>20</v>
      </c>
      <c r="C149" s="281"/>
      <c r="D149" s="282"/>
      <c r="E149" s="283"/>
      <c r="F149" s="283"/>
      <c r="G149" s="284">
        <f>G8+G74+G97+G119+G132+G137+G139</f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E149">
        <f>SUMIF(L7:L147,AE148,G7:G147)</f>
        <v>0</v>
      </c>
      <c r="AF149">
        <f>SUMIF(L7:L147,AF148,G7:G147)</f>
        <v>0</v>
      </c>
      <c r="AG149" t="s">
        <v>254</v>
      </c>
    </row>
    <row r="150" spans="1:60">
      <c r="A150" s="3"/>
      <c r="B150" s="4"/>
      <c r="C150" s="156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60">
      <c r="A151" s="3"/>
      <c r="B151" s="4"/>
      <c r="C151" s="156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60">
      <c r="A152" s="204" t="s">
        <v>255</v>
      </c>
      <c r="B152" s="204"/>
      <c r="C152" s="205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>
      <c r="A153" s="206"/>
      <c r="B153" s="207"/>
      <c r="C153" s="208"/>
      <c r="D153" s="207"/>
      <c r="E153" s="207"/>
      <c r="F153" s="207"/>
      <c r="G153" s="209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AG153" t="s">
        <v>256</v>
      </c>
    </row>
    <row r="154" spans="1:60">
      <c r="A154" s="210"/>
      <c r="B154" s="211"/>
      <c r="C154" s="212"/>
      <c r="D154" s="211"/>
      <c r="E154" s="211"/>
      <c r="F154" s="211"/>
      <c r="G154" s="21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60">
      <c r="A155" s="210"/>
      <c r="B155" s="211"/>
      <c r="C155" s="212"/>
      <c r="D155" s="211"/>
      <c r="E155" s="211"/>
      <c r="F155" s="211"/>
      <c r="G155" s="21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>
      <c r="A156" s="210"/>
      <c r="B156" s="211"/>
      <c r="C156" s="212"/>
      <c r="D156" s="211"/>
      <c r="E156" s="211"/>
      <c r="F156" s="211"/>
      <c r="G156" s="21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>
      <c r="A157" s="214"/>
      <c r="B157" s="215"/>
      <c r="C157" s="216"/>
      <c r="D157" s="215"/>
      <c r="E157" s="215"/>
      <c r="F157" s="215"/>
      <c r="G157" s="217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>
      <c r="A158" s="3"/>
      <c r="B158" s="4"/>
      <c r="C158" s="156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>
      <c r="C159" s="157"/>
      <c r="D159" s="10"/>
      <c r="AG159" t="s">
        <v>257</v>
      </c>
    </row>
    <row r="160" spans="1:60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3">
    <mergeCell ref="A152:C152"/>
    <mergeCell ref="A153:G157"/>
    <mergeCell ref="C27:G27"/>
    <mergeCell ref="C45:G45"/>
    <mergeCell ref="C79:G79"/>
    <mergeCell ref="C93:G93"/>
    <mergeCell ref="C134:G134"/>
    <mergeCell ref="C141:G141"/>
    <mergeCell ref="C145:G145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6392A-43C7-47CC-9DA0-378D4389701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98" customWidth="1"/>
    <col min="3" max="3" width="38.28515625" style="9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03" t="s">
        <v>88</v>
      </c>
      <c r="B1" s="203"/>
      <c r="C1" s="203"/>
      <c r="D1" s="203"/>
      <c r="E1" s="203"/>
      <c r="F1" s="203"/>
      <c r="G1" s="203"/>
      <c r="AG1" t="s">
        <v>92</v>
      </c>
    </row>
    <row r="2" spans="1:60" ht="24.95" customHeight="1">
      <c r="A2" s="265" t="s">
        <v>89</v>
      </c>
      <c r="B2" s="262" t="s">
        <v>5</v>
      </c>
      <c r="C2" s="266" t="s">
        <v>6</v>
      </c>
      <c r="D2" s="267"/>
      <c r="E2" s="267"/>
      <c r="F2" s="267"/>
      <c r="G2" s="268"/>
      <c r="AG2" t="s">
        <v>93</v>
      </c>
    </row>
    <row r="3" spans="1:60" ht="24.95" customHeight="1">
      <c r="A3" s="265" t="s">
        <v>90</v>
      </c>
      <c r="B3" s="262" t="s">
        <v>49</v>
      </c>
      <c r="C3" s="266" t="s">
        <v>50</v>
      </c>
      <c r="D3" s="267"/>
      <c r="E3" s="267"/>
      <c r="F3" s="267"/>
      <c r="G3" s="268"/>
      <c r="AC3" s="98" t="s">
        <v>93</v>
      </c>
      <c r="AG3" t="s">
        <v>94</v>
      </c>
    </row>
    <row r="4" spans="1:60" ht="24.95" customHeight="1">
      <c r="A4" s="269" t="s">
        <v>91</v>
      </c>
      <c r="B4" s="270" t="s">
        <v>53</v>
      </c>
      <c r="C4" s="271" t="s">
        <v>54</v>
      </c>
      <c r="D4" s="272"/>
      <c r="E4" s="272"/>
      <c r="F4" s="272"/>
      <c r="G4" s="273"/>
      <c r="AG4" t="s">
        <v>95</v>
      </c>
    </row>
    <row r="5" spans="1:60">
      <c r="D5" s="10"/>
    </row>
    <row r="6" spans="1:60" ht="38.25">
      <c r="A6" s="274" t="s">
        <v>96</v>
      </c>
      <c r="B6" s="275" t="s">
        <v>97</v>
      </c>
      <c r="C6" s="275" t="s">
        <v>98</v>
      </c>
      <c r="D6" s="276" t="s">
        <v>99</v>
      </c>
      <c r="E6" s="274" t="s">
        <v>100</v>
      </c>
      <c r="F6" s="277" t="s">
        <v>101</v>
      </c>
      <c r="G6" s="274" t="s">
        <v>20</v>
      </c>
      <c r="H6" s="278" t="s">
        <v>102</v>
      </c>
      <c r="I6" s="278" t="s">
        <v>103</v>
      </c>
      <c r="J6" s="278" t="s">
        <v>104</v>
      </c>
      <c r="K6" s="278" t="s">
        <v>105</v>
      </c>
      <c r="L6" s="278" t="s">
        <v>106</v>
      </c>
      <c r="M6" s="278" t="s">
        <v>107</v>
      </c>
      <c r="N6" s="278" t="s">
        <v>108</v>
      </c>
      <c r="O6" s="278" t="s">
        <v>109</v>
      </c>
      <c r="P6" s="278" t="s">
        <v>110</v>
      </c>
      <c r="Q6" s="278" t="s">
        <v>111</v>
      </c>
      <c r="R6" s="278" t="s">
        <v>112</v>
      </c>
      <c r="S6" s="278" t="s">
        <v>113</v>
      </c>
      <c r="T6" s="278" t="s">
        <v>114</v>
      </c>
      <c r="U6" s="278" t="s">
        <v>115</v>
      </c>
      <c r="V6" s="278" t="s">
        <v>116</v>
      </c>
      <c r="W6" s="278" t="s">
        <v>117</v>
      </c>
      <c r="X6" s="278" t="s">
        <v>118</v>
      </c>
    </row>
    <row r="7" spans="1:60" hidden="1">
      <c r="A7" s="3"/>
      <c r="B7" s="4"/>
      <c r="C7" s="4"/>
      <c r="D7" s="6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</row>
    <row r="8" spans="1:60">
      <c r="A8" s="126" t="s">
        <v>119</v>
      </c>
      <c r="B8" s="127" t="s">
        <v>67</v>
      </c>
      <c r="C8" s="147" t="s">
        <v>68</v>
      </c>
      <c r="D8" s="128"/>
      <c r="E8" s="129"/>
      <c r="F8" s="130"/>
      <c r="G8" s="130">
        <f>SUMIF(AG9:AG91,"&lt;&gt;NOR",G9:G91)</f>
        <v>0</v>
      </c>
      <c r="H8" s="130"/>
      <c r="I8" s="130">
        <f>SUM(I9:I91)</f>
        <v>0</v>
      </c>
      <c r="J8" s="130"/>
      <c r="K8" s="130">
        <f>SUM(K9:K91)</f>
        <v>0</v>
      </c>
      <c r="L8" s="130"/>
      <c r="M8" s="130">
        <f>SUM(M9:M91)</f>
        <v>0</v>
      </c>
      <c r="N8" s="130"/>
      <c r="O8" s="130">
        <f>SUM(O9:O91)</f>
        <v>5.75</v>
      </c>
      <c r="P8" s="130"/>
      <c r="Q8" s="130">
        <f>SUM(Q9:Q91)</f>
        <v>14.740000000000002</v>
      </c>
      <c r="R8" s="130"/>
      <c r="S8" s="130"/>
      <c r="T8" s="131"/>
      <c r="U8" s="125"/>
      <c r="V8" s="125">
        <f>SUM(V9:V91)</f>
        <v>81.800000000000011</v>
      </c>
      <c r="W8" s="125"/>
      <c r="X8" s="125"/>
      <c r="AG8" t="s">
        <v>120</v>
      </c>
    </row>
    <row r="9" spans="1:60" outlineLevel="1">
      <c r="A9" s="132">
        <v>1</v>
      </c>
      <c r="B9" s="133" t="s">
        <v>121</v>
      </c>
      <c r="C9" s="148" t="s">
        <v>122</v>
      </c>
      <c r="D9" s="134" t="s">
        <v>123</v>
      </c>
      <c r="E9" s="135">
        <v>8.4105000000000008</v>
      </c>
      <c r="F9" s="136"/>
      <c r="G9" s="137">
        <f>ROUND(E9*F9,2)</f>
        <v>0</v>
      </c>
      <c r="H9" s="136"/>
      <c r="I9" s="137">
        <f>ROUND(E9*H9,2)</f>
        <v>0</v>
      </c>
      <c r="J9" s="136"/>
      <c r="K9" s="137">
        <f>ROUND(E9*J9,2)</f>
        <v>0</v>
      </c>
      <c r="L9" s="137">
        <v>21</v>
      </c>
      <c r="M9" s="137">
        <f>G9*(1+L9/100)</f>
        <v>0</v>
      </c>
      <c r="N9" s="137">
        <v>0</v>
      </c>
      <c r="O9" s="137">
        <f>ROUND(E9*N9,2)</f>
        <v>0</v>
      </c>
      <c r="P9" s="137">
        <v>0</v>
      </c>
      <c r="Q9" s="137">
        <f>ROUND(E9*P9,2)</f>
        <v>0</v>
      </c>
      <c r="R9" s="137"/>
      <c r="S9" s="137" t="s">
        <v>124</v>
      </c>
      <c r="T9" s="138" t="s">
        <v>124</v>
      </c>
      <c r="U9" s="114">
        <v>4.6550000000000002</v>
      </c>
      <c r="V9" s="114">
        <f>ROUND(E9*U9,2)</f>
        <v>39.15</v>
      </c>
      <c r="W9" s="114"/>
      <c r="X9" s="114" t="s">
        <v>125</v>
      </c>
      <c r="Y9" s="109"/>
      <c r="Z9" s="109"/>
      <c r="AA9" s="109"/>
      <c r="AB9" s="109"/>
      <c r="AC9" s="109"/>
      <c r="AD9" s="109"/>
      <c r="AE9" s="109"/>
      <c r="AF9" s="109"/>
      <c r="AG9" s="109" t="s">
        <v>134</v>
      </c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</row>
    <row r="10" spans="1:60" outlineLevel="1">
      <c r="A10" s="112"/>
      <c r="B10" s="113"/>
      <c r="C10" s="149" t="s">
        <v>258</v>
      </c>
      <c r="D10" s="115"/>
      <c r="E10" s="116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09"/>
      <c r="Z10" s="109"/>
      <c r="AA10" s="109"/>
      <c r="AB10" s="109"/>
      <c r="AC10" s="109"/>
      <c r="AD10" s="109"/>
      <c r="AE10" s="109"/>
      <c r="AF10" s="109"/>
      <c r="AG10" s="109" t="s">
        <v>128</v>
      </c>
      <c r="AH10" s="109">
        <v>0</v>
      </c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</row>
    <row r="11" spans="1:60" outlineLevel="1">
      <c r="A11" s="112"/>
      <c r="B11" s="113"/>
      <c r="C11" s="149" t="s">
        <v>259</v>
      </c>
      <c r="D11" s="115"/>
      <c r="E11" s="116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09"/>
      <c r="Z11" s="109"/>
      <c r="AA11" s="109"/>
      <c r="AB11" s="109"/>
      <c r="AC11" s="109"/>
      <c r="AD11" s="109"/>
      <c r="AE11" s="109"/>
      <c r="AF11" s="109"/>
      <c r="AG11" s="109" t="s">
        <v>128</v>
      </c>
      <c r="AH11" s="109">
        <v>0</v>
      </c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 outlineLevel="1">
      <c r="A12" s="112"/>
      <c r="B12" s="113"/>
      <c r="C12" s="149" t="s">
        <v>260</v>
      </c>
      <c r="D12" s="115"/>
      <c r="E12" s="116">
        <v>8.4105000000000008</v>
      </c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09"/>
      <c r="Z12" s="109"/>
      <c r="AA12" s="109"/>
      <c r="AB12" s="109"/>
      <c r="AC12" s="109"/>
      <c r="AD12" s="109"/>
      <c r="AE12" s="109"/>
      <c r="AF12" s="109"/>
      <c r="AG12" s="109" t="s">
        <v>128</v>
      </c>
      <c r="AH12" s="109">
        <v>0</v>
      </c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</row>
    <row r="13" spans="1:60" outlineLevel="1">
      <c r="A13" s="112"/>
      <c r="B13" s="113"/>
      <c r="C13" s="150" t="s">
        <v>131</v>
      </c>
      <c r="D13" s="117"/>
      <c r="E13" s="118">
        <v>8.4105000000000008</v>
      </c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09"/>
      <c r="Z13" s="109"/>
      <c r="AA13" s="109"/>
      <c r="AB13" s="109"/>
      <c r="AC13" s="109"/>
      <c r="AD13" s="109"/>
      <c r="AE13" s="109"/>
      <c r="AF13" s="109"/>
      <c r="AG13" s="109" t="s">
        <v>128</v>
      </c>
      <c r="AH13" s="109">
        <v>1</v>
      </c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</row>
    <row r="14" spans="1:60" ht="22.5" outlineLevel="1">
      <c r="A14" s="132">
        <v>2</v>
      </c>
      <c r="B14" s="133" t="s">
        <v>132</v>
      </c>
      <c r="C14" s="148" t="s">
        <v>133</v>
      </c>
      <c r="D14" s="134" t="s">
        <v>123</v>
      </c>
      <c r="E14" s="135">
        <v>15.41925</v>
      </c>
      <c r="F14" s="136"/>
      <c r="G14" s="137">
        <f>ROUND(E14*F14,2)</f>
        <v>0</v>
      </c>
      <c r="H14" s="136"/>
      <c r="I14" s="137">
        <f>ROUND(E14*H14,2)</f>
        <v>0</v>
      </c>
      <c r="J14" s="136"/>
      <c r="K14" s="137">
        <f>ROUND(E14*J14,2)</f>
        <v>0</v>
      </c>
      <c r="L14" s="137">
        <v>21</v>
      </c>
      <c r="M14" s="137">
        <f>G14*(1+L14/100)</f>
        <v>0</v>
      </c>
      <c r="N14" s="137">
        <v>0</v>
      </c>
      <c r="O14" s="137">
        <f>ROUND(E14*N14,2)</f>
        <v>0</v>
      </c>
      <c r="P14" s="137">
        <v>0</v>
      </c>
      <c r="Q14" s="137">
        <f>ROUND(E14*P14,2)</f>
        <v>0</v>
      </c>
      <c r="R14" s="137"/>
      <c r="S14" s="137" t="s">
        <v>124</v>
      </c>
      <c r="T14" s="138" t="s">
        <v>124</v>
      </c>
      <c r="U14" s="114">
        <v>0.66800000000000004</v>
      </c>
      <c r="V14" s="114">
        <f>ROUND(E14*U14,2)</f>
        <v>10.3</v>
      </c>
      <c r="W14" s="114"/>
      <c r="X14" s="114" t="s">
        <v>125</v>
      </c>
      <c r="Y14" s="109"/>
      <c r="Z14" s="109"/>
      <c r="AA14" s="109"/>
      <c r="AB14" s="109"/>
      <c r="AC14" s="109"/>
      <c r="AD14" s="109"/>
      <c r="AE14" s="109"/>
      <c r="AF14" s="109"/>
      <c r="AG14" s="109" t="s">
        <v>134</v>
      </c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outlineLevel="1">
      <c r="A15" s="112"/>
      <c r="B15" s="113"/>
      <c r="C15" s="149" t="s">
        <v>135</v>
      </c>
      <c r="D15" s="115"/>
      <c r="E15" s="116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09"/>
      <c r="Z15" s="109"/>
      <c r="AA15" s="109"/>
      <c r="AB15" s="109"/>
      <c r="AC15" s="109"/>
      <c r="AD15" s="109"/>
      <c r="AE15" s="109"/>
      <c r="AF15" s="109"/>
      <c r="AG15" s="109" t="s">
        <v>128</v>
      </c>
      <c r="AH15" s="109">
        <v>0</v>
      </c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 outlineLevel="1">
      <c r="A16" s="112"/>
      <c r="B16" s="113"/>
      <c r="C16" s="149" t="s">
        <v>261</v>
      </c>
      <c r="D16" s="115"/>
      <c r="E16" s="116">
        <v>8.4105000000000008</v>
      </c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09"/>
      <c r="Z16" s="109"/>
      <c r="AA16" s="109"/>
      <c r="AB16" s="109"/>
      <c r="AC16" s="109"/>
      <c r="AD16" s="109"/>
      <c r="AE16" s="109"/>
      <c r="AF16" s="109"/>
      <c r="AG16" s="109" t="s">
        <v>128</v>
      </c>
      <c r="AH16" s="109">
        <v>5</v>
      </c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</row>
    <row r="17" spans="1:60" outlineLevel="1">
      <c r="A17" s="112"/>
      <c r="B17" s="113"/>
      <c r="C17" s="150" t="s">
        <v>131</v>
      </c>
      <c r="D17" s="117"/>
      <c r="E17" s="118">
        <v>8.4105000000000008</v>
      </c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09"/>
      <c r="Z17" s="109"/>
      <c r="AA17" s="109"/>
      <c r="AB17" s="109"/>
      <c r="AC17" s="109"/>
      <c r="AD17" s="109"/>
      <c r="AE17" s="109"/>
      <c r="AF17" s="109"/>
      <c r="AG17" s="109" t="s">
        <v>128</v>
      </c>
      <c r="AH17" s="109">
        <v>1</v>
      </c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</row>
    <row r="18" spans="1:60" outlineLevel="1">
      <c r="A18" s="112"/>
      <c r="B18" s="113"/>
      <c r="C18" s="149" t="s">
        <v>262</v>
      </c>
      <c r="D18" s="115"/>
      <c r="E18" s="116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09"/>
      <c r="Z18" s="109"/>
      <c r="AA18" s="109"/>
      <c r="AB18" s="109"/>
      <c r="AC18" s="109"/>
      <c r="AD18" s="109"/>
      <c r="AE18" s="109"/>
      <c r="AF18" s="109"/>
      <c r="AG18" s="109" t="s">
        <v>128</v>
      </c>
      <c r="AH18" s="109">
        <v>0</v>
      </c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</row>
    <row r="19" spans="1:60" outlineLevel="1">
      <c r="A19" s="112"/>
      <c r="B19" s="113"/>
      <c r="C19" s="149" t="s">
        <v>263</v>
      </c>
      <c r="D19" s="115"/>
      <c r="E19" s="116">
        <v>9.3450000000000006</v>
      </c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09"/>
      <c r="Z19" s="109"/>
      <c r="AA19" s="109"/>
      <c r="AB19" s="109"/>
      <c r="AC19" s="109"/>
      <c r="AD19" s="109"/>
      <c r="AE19" s="109"/>
      <c r="AF19" s="109"/>
      <c r="AG19" s="109" t="s">
        <v>128</v>
      </c>
      <c r="AH19" s="109">
        <v>5</v>
      </c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</row>
    <row r="20" spans="1:60" outlineLevel="1">
      <c r="A20" s="112"/>
      <c r="B20" s="113"/>
      <c r="C20" s="149" t="s">
        <v>264</v>
      </c>
      <c r="D20" s="115"/>
      <c r="E20" s="116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09"/>
      <c r="Z20" s="109"/>
      <c r="AA20" s="109"/>
      <c r="AB20" s="109"/>
      <c r="AC20" s="109"/>
      <c r="AD20" s="109"/>
      <c r="AE20" s="109"/>
      <c r="AF20" s="109"/>
      <c r="AG20" s="109" t="s">
        <v>128</v>
      </c>
      <c r="AH20" s="109">
        <v>0</v>
      </c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outlineLevel="1">
      <c r="A21" s="112"/>
      <c r="B21" s="113"/>
      <c r="C21" s="149" t="s">
        <v>265</v>
      </c>
      <c r="D21" s="115"/>
      <c r="E21" s="116">
        <v>-2.3362500000000002</v>
      </c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09"/>
      <c r="Z21" s="109"/>
      <c r="AA21" s="109"/>
      <c r="AB21" s="109"/>
      <c r="AC21" s="109"/>
      <c r="AD21" s="109"/>
      <c r="AE21" s="109"/>
      <c r="AF21" s="109"/>
      <c r="AG21" s="109" t="s">
        <v>128</v>
      </c>
      <c r="AH21" s="109">
        <v>5</v>
      </c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</row>
    <row r="22" spans="1:60" outlineLevel="1">
      <c r="A22" s="112"/>
      <c r="B22" s="113"/>
      <c r="C22" s="150" t="s">
        <v>131</v>
      </c>
      <c r="D22" s="117"/>
      <c r="E22" s="118">
        <v>7.00875</v>
      </c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09"/>
      <c r="Z22" s="109"/>
      <c r="AA22" s="109"/>
      <c r="AB22" s="109"/>
      <c r="AC22" s="109"/>
      <c r="AD22" s="109"/>
      <c r="AE22" s="109"/>
      <c r="AF22" s="109"/>
      <c r="AG22" s="109" t="s">
        <v>128</v>
      </c>
      <c r="AH22" s="109">
        <v>1</v>
      </c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</row>
    <row r="23" spans="1:60" outlineLevel="1">
      <c r="A23" s="132">
        <v>3</v>
      </c>
      <c r="B23" s="133" t="s">
        <v>137</v>
      </c>
      <c r="C23" s="148" t="s">
        <v>138</v>
      </c>
      <c r="D23" s="134" t="s">
        <v>123</v>
      </c>
      <c r="E23" s="135">
        <v>15.41925</v>
      </c>
      <c r="F23" s="136"/>
      <c r="G23" s="137">
        <f>ROUND(E23*F23,2)</f>
        <v>0</v>
      </c>
      <c r="H23" s="136"/>
      <c r="I23" s="137">
        <f>ROUND(E23*H23,2)</f>
        <v>0</v>
      </c>
      <c r="J23" s="136"/>
      <c r="K23" s="137">
        <f>ROUND(E23*J23,2)</f>
        <v>0</v>
      </c>
      <c r="L23" s="137">
        <v>21</v>
      </c>
      <c r="M23" s="137">
        <f>G23*(1+L23/100)</f>
        <v>0</v>
      </c>
      <c r="N23" s="137">
        <v>0</v>
      </c>
      <c r="O23" s="137">
        <f>ROUND(E23*N23,2)</f>
        <v>0</v>
      </c>
      <c r="P23" s="137">
        <v>0</v>
      </c>
      <c r="Q23" s="137">
        <f>ROUND(E23*P23,2)</f>
        <v>0</v>
      </c>
      <c r="R23" s="137"/>
      <c r="S23" s="137" t="s">
        <v>124</v>
      </c>
      <c r="T23" s="138" t="s">
        <v>124</v>
      </c>
      <c r="U23" s="114">
        <v>0.59099999999999997</v>
      </c>
      <c r="V23" s="114">
        <f>ROUND(E23*U23,2)</f>
        <v>9.11</v>
      </c>
      <c r="W23" s="114"/>
      <c r="X23" s="114" t="s">
        <v>125</v>
      </c>
      <c r="Y23" s="109"/>
      <c r="Z23" s="109"/>
      <c r="AA23" s="109"/>
      <c r="AB23" s="109"/>
      <c r="AC23" s="109"/>
      <c r="AD23" s="109"/>
      <c r="AE23" s="109"/>
      <c r="AF23" s="109"/>
      <c r="AG23" s="109" t="s">
        <v>134</v>
      </c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</row>
    <row r="24" spans="1:60" outlineLevel="1">
      <c r="A24" s="112"/>
      <c r="B24" s="113"/>
      <c r="C24" s="149" t="s">
        <v>135</v>
      </c>
      <c r="D24" s="115"/>
      <c r="E24" s="116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09"/>
      <c r="Z24" s="109"/>
      <c r="AA24" s="109"/>
      <c r="AB24" s="109"/>
      <c r="AC24" s="109"/>
      <c r="AD24" s="109"/>
      <c r="AE24" s="109"/>
      <c r="AF24" s="109"/>
      <c r="AG24" s="109" t="s">
        <v>128</v>
      </c>
      <c r="AH24" s="109">
        <v>0</v>
      </c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</row>
    <row r="25" spans="1:60" outlineLevel="1">
      <c r="A25" s="112"/>
      <c r="B25" s="113"/>
      <c r="C25" s="149" t="s">
        <v>261</v>
      </c>
      <c r="D25" s="115"/>
      <c r="E25" s="116">
        <v>8.4105000000000008</v>
      </c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09"/>
      <c r="Z25" s="109"/>
      <c r="AA25" s="109"/>
      <c r="AB25" s="109"/>
      <c r="AC25" s="109"/>
      <c r="AD25" s="109"/>
      <c r="AE25" s="109"/>
      <c r="AF25" s="109"/>
      <c r="AG25" s="109" t="s">
        <v>128</v>
      </c>
      <c r="AH25" s="109">
        <v>5</v>
      </c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</row>
    <row r="26" spans="1:60" outlineLevel="1">
      <c r="A26" s="112"/>
      <c r="B26" s="113"/>
      <c r="C26" s="150" t="s">
        <v>131</v>
      </c>
      <c r="D26" s="117"/>
      <c r="E26" s="118">
        <v>8.4105000000000008</v>
      </c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09"/>
      <c r="Z26" s="109"/>
      <c r="AA26" s="109"/>
      <c r="AB26" s="109"/>
      <c r="AC26" s="109"/>
      <c r="AD26" s="109"/>
      <c r="AE26" s="109"/>
      <c r="AF26" s="109"/>
      <c r="AG26" s="109" t="s">
        <v>128</v>
      </c>
      <c r="AH26" s="109">
        <v>1</v>
      </c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</row>
    <row r="27" spans="1:60" outlineLevel="1">
      <c r="A27" s="112"/>
      <c r="B27" s="113"/>
      <c r="C27" s="149" t="s">
        <v>262</v>
      </c>
      <c r="D27" s="115"/>
      <c r="E27" s="116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09"/>
      <c r="Z27" s="109"/>
      <c r="AA27" s="109"/>
      <c r="AB27" s="109"/>
      <c r="AC27" s="109"/>
      <c r="AD27" s="109"/>
      <c r="AE27" s="109"/>
      <c r="AF27" s="109"/>
      <c r="AG27" s="109" t="s">
        <v>128</v>
      </c>
      <c r="AH27" s="109">
        <v>0</v>
      </c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</row>
    <row r="28" spans="1:60" outlineLevel="1">
      <c r="A28" s="112"/>
      <c r="B28" s="113"/>
      <c r="C28" s="149" t="s">
        <v>263</v>
      </c>
      <c r="D28" s="115"/>
      <c r="E28" s="116">
        <v>9.3450000000000006</v>
      </c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09"/>
      <c r="Z28" s="109"/>
      <c r="AA28" s="109"/>
      <c r="AB28" s="109"/>
      <c r="AC28" s="109"/>
      <c r="AD28" s="109"/>
      <c r="AE28" s="109"/>
      <c r="AF28" s="109"/>
      <c r="AG28" s="109" t="s">
        <v>128</v>
      </c>
      <c r="AH28" s="109">
        <v>5</v>
      </c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</row>
    <row r="29" spans="1:60" outlineLevel="1">
      <c r="A29" s="112"/>
      <c r="B29" s="113"/>
      <c r="C29" s="149" t="s">
        <v>264</v>
      </c>
      <c r="D29" s="115"/>
      <c r="E29" s="116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09"/>
      <c r="Z29" s="109"/>
      <c r="AA29" s="109"/>
      <c r="AB29" s="109"/>
      <c r="AC29" s="109"/>
      <c r="AD29" s="109"/>
      <c r="AE29" s="109"/>
      <c r="AF29" s="109"/>
      <c r="AG29" s="109" t="s">
        <v>128</v>
      </c>
      <c r="AH29" s="109">
        <v>0</v>
      </c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</row>
    <row r="30" spans="1:60" outlineLevel="1">
      <c r="A30" s="112"/>
      <c r="B30" s="113"/>
      <c r="C30" s="149" t="s">
        <v>265</v>
      </c>
      <c r="D30" s="115"/>
      <c r="E30" s="116">
        <v>-2.3362500000000002</v>
      </c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09"/>
      <c r="Z30" s="109"/>
      <c r="AA30" s="109"/>
      <c r="AB30" s="109"/>
      <c r="AC30" s="109"/>
      <c r="AD30" s="109"/>
      <c r="AE30" s="109"/>
      <c r="AF30" s="109"/>
      <c r="AG30" s="109" t="s">
        <v>128</v>
      </c>
      <c r="AH30" s="109">
        <v>5</v>
      </c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</row>
    <row r="31" spans="1:60" outlineLevel="1">
      <c r="A31" s="112"/>
      <c r="B31" s="113"/>
      <c r="C31" s="150" t="s">
        <v>131</v>
      </c>
      <c r="D31" s="117"/>
      <c r="E31" s="118">
        <v>7.00875</v>
      </c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09"/>
      <c r="Z31" s="109"/>
      <c r="AA31" s="109"/>
      <c r="AB31" s="109"/>
      <c r="AC31" s="109"/>
      <c r="AD31" s="109"/>
      <c r="AE31" s="109"/>
      <c r="AF31" s="109"/>
      <c r="AG31" s="109" t="s">
        <v>128</v>
      </c>
      <c r="AH31" s="109">
        <v>1</v>
      </c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</row>
    <row r="32" spans="1:60" outlineLevel="1">
      <c r="A32" s="132">
        <v>4</v>
      </c>
      <c r="B32" s="133" t="s">
        <v>139</v>
      </c>
      <c r="C32" s="148" t="s">
        <v>140</v>
      </c>
      <c r="D32" s="134" t="s">
        <v>123</v>
      </c>
      <c r="E32" s="135">
        <v>8.4105000000000008</v>
      </c>
      <c r="F32" s="136"/>
      <c r="G32" s="137">
        <f>ROUND(E32*F32,2)</f>
        <v>0</v>
      </c>
      <c r="H32" s="136"/>
      <c r="I32" s="137">
        <f>ROUND(E32*H32,2)</f>
        <v>0</v>
      </c>
      <c r="J32" s="136"/>
      <c r="K32" s="137">
        <f>ROUND(E32*J32,2)</f>
        <v>0</v>
      </c>
      <c r="L32" s="137">
        <v>21</v>
      </c>
      <c r="M32" s="137">
        <f>G32*(1+L32/100)</f>
        <v>0</v>
      </c>
      <c r="N32" s="137">
        <v>0</v>
      </c>
      <c r="O32" s="137">
        <f>ROUND(E32*N32,2)</f>
        <v>0</v>
      </c>
      <c r="P32" s="137">
        <v>0</v>
      </c>
      <c r="Q32" s="137">
        <f>ROUND(E32*P32,2)</f>
        <v>0</v>
      </c>
      <c r="R32" s="137"/>
      <c r="S32" s="137" t="s">
        <v>124</v>
      </c>
      <c r="T32" s="138" t="s">
        <v>124</v>
      </c>
      <c r="U32" s="114">
        <v>0.65200000000000002</v>
      </c>
      <c r="V32" s="114">
        <f>ROUND(E32*U32,2)</f>
        <v>5.48</v>
      </c>
      <c r="W32" s="114"/>
      <c r="X32" s="114" t="s">
        <v>125</v>
      </c>
      <c r="Y32" s="109"/>
      <c r="Z32" s="109"/>
      <c r="AA32" s="109"/>
      <c r="AB32" s="109"/>
      <c r="AC32" s="109"/>
      <c r="AD32" s="109"/>
      <c r="AE32" s="109"/>
      <c r="AF32" s="109"/>
      <c r="AG32" s="109" t="s">
        <v>134</v>
      </c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</row>
    <row r="33" spans="1:60" outlineLevel="1">
      <c r="A33" s="112"/>
      <c r="B33" s="113"/>
      <c r="C33" s="149" t="s">
        <v>135</v>
      </c>
      <c r="D33" s="115"/>
      <c r="E33" s="116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09"/>
      <c r="Z33" s="109"/>
      <c r="AA33" s="109"/>
      <c r="AB33" s="109"/>
      <c r="AC33" s="109"/>
      <c r="AD33" s="109"/>
      <c r="AE33" s="109"/>
      <c r="AF33" s="109"/>
      <c r="AG33" s="109" t="s">
        <v>128</v>
      </c>
      <c r="AH33" s="109">
        <v>0</v>
      </c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</row>
    <row r="34" spans="1:60" outlineLevel="1">
      <c r="A34" s="112"/>
      <c r="B34" s="113"/>
      <c r="C34" s="149" t="s">
        <v>261</v>
      </c>
      <c r="D34" s="115"/>
      <c r="E34" s="116">
        <v>8.4105000000000008</v>
      </c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09"/>
      <c r="Z34" s="109"/>
      <c r="AA34" s="109"/>
      <c r="AB34" s="109"/>
      <c r="AC34" s="109"/>
      <c r="AD34" s="109"/>
      <c r="AE34" s="109"/>
      <c r="AF34" s="109"/>
      <c r="AG34" s="109" t="s">
        <v>128</v>
      </c>
      <c r="AH34" s="109">
        <v>5</v>
      </c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</row>
    <row r="35" spans="1:60" outlineLevel="1">
      <c r="A35" s="112"/>
      <c r="B35" s="113"/>
      <c r="C35" s="150" t="s">
        <v>131</v>
      </c>
      <c r="D35" s="117"/>
      <c r="E35" s="118">
        <v>8.4105000000000008</v>
      </c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09"/>
      <c r="Z35" s="109"/>
      <c r="AA35" s="109"/>
      <c r="AB35" s="109"/>
      <c r="AC35" s="109"/>
      <c r="AD35" s="109"/>
      <c r="AE35" s="109"/>
      <c r="AF35" s="109"/>
      <c r="AG35" s="109" t="s">
        <v>128</v>
      </c>
      <c r="AH35" s="109">
        <v>1</v>
      </c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</row>
    <row r="36" spans="1:60" outlineLevel="1">
      <c r="A36" s="132">
        <v>5</v>
      </c>
      <c r="B36" s="133" t="s">
        <v>154</v>
      </c>
      <c r="C36" s="148" t="s">
        <v>155</v>
      </c>
      <c r="D36" s="134" t="s">
        <v>123</v>
      </c>
      <c r="E36" s="135">
        <v>9.3450000000000006</v>
      </c>
      <c r="F36" s="136"/>
      <c r="G36" s="137">
        <f>ROUND(E36*F36,2)</f>
        <v>0</v>
      </c>
      <c r="H36" s="136"/>
      <c r="I36" s="137">
        <f>ROUND(E36*H36,2)</f>
        <v>0</v>
      </c>
      <c r="J36" s="136"/>
      <c r="K36" s="137">
        <f>ROUND(E36*J36,2)</f>
        <v>0</v>
      </c>
      <c r="L36" s="137">
        <v>21</v>
      </c>
      <c r="M36" s="137">
        <f>G36*(1+L36/100)</f>
        <v>0</v>
      </c>
      <c r="N36" s="137">
        <v>0</v>
      </c>
      <c r="O36" s="137">
        <f>ROUND(E36*N36,2)</f>
        <v>0</v>
      </c>
      <c r="P36" s="137">
        <v>0</v>
      </c>
      <c r="Q36" s="137">
        <f>ROUND(E36*P36,2)</f>
        <v>0</v>
      </c>
      <c r="R36" s="137"/>
      <c r="S36" s="137" t="s">
        <v>124</v>
      </c>
      <c r="T36" s="138" t="s">
        <v>124</v>
      </c>
      <c r="U36" s="114">
        <v>0.20200000000000001</v>
      </c>
      <c r="V36" s="114">
        <f>ROUND(E36*U36,2)</f>
        <v>1.89</v>
      </c>
      <c r="W36" s="114"/>
      <c r="X36" s="114" t="s">
        <v>125</v>
      </c>
      <c r="Y36" s="109"/>
      <c r="Z36" s="109"/>
      <c r="AA36" s="109"/>
      <c r="AB36" s="109"/>
      <c r="AC36" s="109"/>
      <c r="AD36" s="109"/>
      <c r="AE36" s="109"/>
      <c r="AF36" s="109"/>
      <c r="AG36" s="109" t="s">
        <v>134</v>
      </c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</row>
    <row r="37" spans="1:60" outlineLevel="1">
      <c r="A37" s="112"/>
      <c r="B37" s="113"/>
      <c r="C37" s="201" t="s">
        <v>156</v>
      </c>
      <c r="D37" s="202"/>
      <c r="E37" s="202"/>
      <c r="F37" s="202"/>
      <c r="G37" s="202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09"/>
      <c r="Z37" s="109"/>
      <c r="AA37" s="109"/>
      <c r="AB37" s="109"/>
      <c r="AC37" s="109"/>
      <c r="AD37" s="109"/>
      <c r="AE37" s="109"/>
      <c r="AF37" s="109"/>
      <c r="AG37" s="109" t="s">
        <v>144</v>
      </c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</row>
    <row r="38" spans="1:60" outlineLevel="1">
      <c r="A38" s="112"/>
      <c r="B38" s="113"/>
      <c r="C38" s="149" t="s">
        <v>258</v>
      </c>
      <c r="D38" s="115"/>
      <c r="E38" s="116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09"/>
      <c r="Z38" s="109"/>
      <c r="AA38" s="109"/>
      <c r="AB38" s="109"/>
      <c r="AC38" s="109"/>
      <c r="AD38" s="109"/>
      <c r="AE38" s="109"/>
      <c r="AF38" s="109"/>
      <c r="AG38" s="109" t="s">
        <v>128</v>
      </c>
      <c r="AH38" s="109">
        <v>0</v>
      </c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</row>
    <row r="39" spans="1:60" outlineLevel="1">
      <c r="A39" s="112"/>
      <c r="B39" s="113"/>
      <c r="C39" s="149" t="s">
        <v>259</v>
      </c>
      <c r="D39" s="115"/>
      <c r="E39" s="116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09"/>
      <c r="Z39" s="109"/>
      <c r="AA39" s="109"/>
      <c r="AB39" s="109"/>
      <c r="AC39" s="109"/>
      <c r="AD39" s="109"/>
      <c r="AE39" s="109"/>
      <c r="AF39" s="109"/>
      <c r="AG39" s="109" t="s">
        <v>128</v>
      </c>
      <c r="AH39" s="109">
        <v>0</v>
      </c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</row>
    <row r="40" spans="1:60" outlineLevel="1">
      <c r="A40" s="112"/>
      <c r="B40" s="113"/>
      <c r="C40" s="149" t="s">
        <v>266</v>
      </c>
      <c r="D40" s="115"/>
      <c r="E40" s="116">
        <v>7.00875</v>
      </c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09"/>
      <c r="Z40" s="109"/>
      <c r="AA40" s="109"/>
      <c r="AB40" s="109"/>
      <c r="AC40" s="109"/>
      <c r="AD40" s="109"/>
      <c r="AE40" s="109"/>
      <c r="AF40" s="109"/>
      <c r="AG40" s="109" t="s">
        <v>128</v>
      </c>
      <c r="AH40" s="109">
        <v>0</v>
      </c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</row>
    <row r="41" spans="1:60" outlineLevel="1">
      <c r="A41" s="112"/>
      <c r="B41" s="113"/>
      <c r="C41" s="150" t="s">
        <v>131</v>
      </c>
      <c r="D41" s="117"/>
      <c r="E41" s="118">
        <v>7.00875</v>
      </c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09"/>
      <c r="Z41" s="109"/>
      <c r="AA41" s="109"/>
      <c r="AB41" s="109"/>
      <c r="AC41" s="109"/>
      <c r="AD41" s="109"/>
      <c r="AE41" s="109"/>
      <c r="AF41" s="109"/>
      <c r="AG41" s="109" t="s">
        <v>128</v>
      </c>
      <c r="AH41" s="109">
        <v>1</v>
      </c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</row>
    <row r="42" spans="1:60" outlineLevel="1">
      <c r="A42" s="112"/>
      <c r="B42" s="113"/>
      <c r="C42" s="149" t="s">
        <v>267</v>
      </c>
      <c r="D42" s="115"/>
      <c r="E42" s="116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09"/>
      <c r="Z42" s="109"/>
      <c r="AA42" s="109"/>
      <c r="AB42" s="109"/>
      <c r="AC42" s="109"/>
      <c r="AD42" s="109"/>
      <c r="AE42" s="109"/>
      <c r="AF42" s="109"/>
      <c r="AG42" s="109" t="s">
        <v>128</v>
      </c>
      <c r="AH42" s="109">
        <v>0</v>
      </c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</row>
    <row r="43" spans="1:60" outlineLevel="1">
      <c r="A43" s="112"/>
      <c r="B43" s="113"/>
      <c r="C43" s="149" t="s">
        <v>268</v>
      </c>
      <c r="D43" s="115"/>
      <c r="E43" s="116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09"/>
      <c r="Z43" s="109"/>
      <c r="AA43" s="109"/>
      <c r="AB43" s="109"/>
      <c r="AC43" s="109"/>
      <c r="AD43" s="109"/>
      <c r="AE43" s="109"/>
      <c r="AF43" s="109"/>
      <c r="AG43" s="109" t="s">
        <v>128</v>
      </c>
      <c r="AH43" s="109">
        <v>0</v>
      </c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 outlineLevel="1">
      <c r="A44" s="112"/>
      <c r="B44" s="113"/>
      <c r="C44" s="149" t="s">
        <v>269</v>
      </c>
      <c r="D44" s="115"/>
      <c r="E44" s="116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09"/>
      <c r="Z44" s="109"/>
      <c r="AA44" s="109"/>
      <c r="AB44" s="109"/>
      <c r="AC44" s="109"/>
      <c r="AD44" s="109"/>
      <c r="AE44" s="109"/>
      <c r="AF44" s="109"/>
      <c r="AG44" s="109" t="s">
        <v>128</v>
      </c>
      <c r="AH44" s="109">
        <v>0</v>
      </c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</row>
    <row r="45" spans="1:60" outlineLevel="1">
      <c r="A45" s="112"/>
      <c r="B45" s="113"/>
      <c r="C45" s="149" t="s">
        <v>270</v>
      </c>
      <c r="D45" s="115"/>
      <c r="E45" s="116">
        <v>2.3362500000000002</v>
      </c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09"/>
      <c r="Z45" s="109"/>
      <c r="AA45" s="109"/>
      <c r="AB45" s="109"/>
      <c r="AC45" s="109"/>
      <c r="AD45" s="109"/>
      <c r="AE45" s="109"/>
      <c r="AF45" s="109"/>
      <c r="AG45" s="109" t="s">
        <v>128</v>
      </c>
      <c r="AH45" s="109">
        <v>0</v>
      </c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</row>
    <row r="46" spans="1:60" outlineLevel="1">
      <c r="A46" s="112"/>
      <c r="B46" s="113"/>
      <c r="C46" s="150" t="s">
        <v>131</v>
      </c>
      <c r="D46" s="117"/>
      <c r="E46" s="118">
        <v>2.3362500000000002</v>
      </c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09"/>
      <c r="Z46" s="109"/>
      <c r="AA46" s="109"/>
      <c r="AB46" s="109"/>
      <c r="AC46" s="109"/>
      <c r="AD46" s="109"/>
      <c r="AE46" s="109"/>
      <c r="AF46" s="109"/>
      <c r="AG46" s="109" t="s">
        <v>128</v>
      </c>
      <c r="AH46" s="109">
        <v>1</v>
      </c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</row>
    <row r="47" spans="1:60" ht="22.5" outlineLevel="1">
      <c r="A47" s="132">
        <v>6</v>
      </c>
      <c r="B47" s="133" t="s">
        <v>145</v>
      </c>
      <c r="C47" s="148" t="s">
        <v>146</v>
      </c>
      <c r="D47" s="134" t="s">
        <v>123</v>
      </c>
      <c r="E47" s="135">
        <v>2.3362500000000002</v>
      </c>
      <c r="F47" s="136"/>
      <c r="G47" s="137">
        <f>ROUND(E47*F47,2)</f>
        <v>0</v>
      </c>
      <c r="H47" s="136"/>
      <c r="I47" s="137">
        <f>ROUND(E47*H47,2)</f>
        <v>0</v>
      </c>
      <c r="J47" s="136"/>
      <c r="K47" s="137">
        <f>ROUND(E47*J47,2)</f>
        <v>0</v>
      </c>
      <c r="L47" s="137">
        <v>21</v>
      </c>
      <c r="M47" s="137">
        <f>G47*(1+L47/100)</f>
        <v>0</v>
      </c>
      <c r="N47" s="137">
        <v>0</v>
      </c>
      <c r="O47" s="137">
        <f>ROUND(E47*N47,2)</f>
        <v>0</v>
      </c>
      <c r="P47" s="137">
        <v>0</v>
      </c>
      <c r="Q47" s="137">
        <f>ROUND(E47*P47,2)</f>
        <v>0</v>
      </c>
      <c r="R47" s="137"/>
      <c r="S47" s="137" t="s">
        <v>124</v>
      </c>
      <c r="T47" s="138" t="s">
        <v>124</v>
      </c>
      <c r="U47" s="114">
        <v>1.0999999999999999E-2</v>
      </c>
      <c r="V47" s="114">
        <f>ROUND(E47*U47,2)</f>
        <v>0.03</v>
      </c>
      <c r="W47" s="114"/>
      <c r="X47" s="114" t="s">
        <v>125</v>
      </c>
      <c r="Y47" s="109"/>
      <c r="Z47" s="109"/>
      <c r="AA47" s="109"/>
      <c r="AB47" s="109"/>
      <c r="AC47" s="109"/>
      <c r="AD47" s="109"/>
      <c r="AE47" s="109"/>
      <c r="AF47" s="109"/>
      <c r="AG47" s="109" t="s">
        <v>134</v>
      </c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</row>
    <row r="48" spans="1:60" outlineLevel="1">
      <c r="A48" s="112"/>
      <c r="B48" s="113"/>
      <c r="C48" s="149" t="s">
        <v>271</v>
      </c>
      <c r="D48" s="115"/>
      <c r="E48" s="116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09"/>
      <c r="Z48" s="109"/>
      <c r="AA48" s="109"/>
      <c r="AB48" s="109"/>
      <c r="AC48" s="109"/>
      <c r="AD48" s="109"/>
      <c r="AE48" s="109"/>
      <c r="AF48" s="109"/>
      <c r="AG48" s="109" t="s">
        <v>128</v>
      </c>
      <c r="AH48" s="109">
        <v>0</v>
      </c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</row>
    <row r="49" spans="1:60" outlineLevel="1">
      <c r="A49" s="112"/>
      <c r="B49" s="113"/>
      <c r="C49" s="149" t="s">
        <v>267</v>
      </c>
      <c r="D49" s="115"/>
      <c r="E49" s="116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09"/>
      <c r="Z49" s="109"/>
      <c r="AA49" s="109"/>
      <c r="AB49" s="109"/>
      <c r="AC49" s="109"/>
      <c r="AD49" s="109"/>
      <c r="AE49" s="109"/>
      <c r="AF49" s="109"/>
      <c r="AG49" s="109" t="s">
        <v>128</v>
      </c>
      <c r="AH49" s="109">
        <v>0</v>
      </c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 outlineLevel="1">
      <c r="A50" s="112"/>
      <c r="B50" s="113"/>
      <c r="C50" s="149" t="s">
        <v>268</v>
      </c>
      <c r="D50" s="115"/>
      <c r="E50" s="116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09"/>
      <c r="Z50" s="109"/>
      <c r="AA50" s="109"/>
      <c r="AB50" s="109"/>
      <c r="AC50" s="109"/>
      <c r="AD50" s="109"/>
      <c r="AE50" s="109"/>
      <c r="AF50" s="109"/>
      <c r="AG50" s="109" t="s">
        <v>128</v>
      </c>
      <c r="AH50" s="109">
        <v>0</v>
      </c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</row>
    <row r="51" spans="1:60" outlineLevel="1">
      <c r="A51" s="112"/>
      <c r="B51" s="113"/>
      <c r="C51" s="149" t="s">
        <v>259</v>
      </c>
      <c r="D51" s="115"/>
      <c r="E51" s="116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09"/>
      <c r="Z51" s="109"/>
      <c r="AA51" s="109"/>
      <c r="AB51" s="109"/>
      <c r="AC51" s="109"/>
      <c r="AD51" s="109"/>
      <c r="AE51" s="109"/>
      <c r="AF51" s="109"/>
      <c r="AG51" s="109" t="s">
        <v>128</v>
      </c>
      <c r="AH51" s="109">
        <v>0</v>
      </c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</row>
    <row r="52" spans="1:60" outlineLevel="1">
      <c r="A52" s="112"/>
      <c r="B52" s="113"/>
      <c r="C52" s="149" t="s">
        <v>270</v>
      </c>
      <c r="D52" s="115"/>
      <c r="E52" s="116">
        <v>2.3362500000000002</v>
      </c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09"/>
      <c r="Z52" s="109"/>
      <c r="AA52" s="109"/>
      <c r="AB52" s="109"/>
      <c r="AC52" s="109"/>
      <c r="AD52" s="109"/>
      <c r="AE52" s="109"/>
      <c r="AF52" s="109"/>
      <c r="AG52" s="109" t="s">
        <v>128</v>
      </c>
      <c r="AH52" s="109">
        <v>0</v>
      </c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</row>
    <row r="53" spans="1:60" outlineLevel="1">
      <c r="A53" s="112"/>
      <c r="B53" s="113"/>
      <c r="C53" s="150" t="s">
        <v>131</v>
      </c>
      <c r="D53" s="117"/>
      <c r="E53" s="118">
        <v>2.3362500000000002</v>
      </c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09"/>
      <c r="Z53" s="109"/>
      <c r="AA53" s="109"/>
      <c r="AB53" s="109"/>
      <c r="AC53" s="109"/>
      <c r="AD53" s="109"/>
      <c r="AE53" s="109"/>
      <c r="AF53" s="109"/>
      <c r="AG53" s="109" t="s">
        <v>128</v>
      </c>
      <c r="AH53" s="109">
        <v>1</v>
      </c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</row>
    <row r="54" spans="1:60" outlineLevel="1">
      <c r="A54" s="132">
        <v>7</v>
      </c>
      <c r="B54" s="133" t="s">
        <v>147</v>
      </c>
      <c r="C54" s="148" t="s">
        <v>148</v>
      </c>
      <c r="D54" s="134" t="s">
        <v>123</v>
      </c>
      <c r="E54" s="135">
        <v>23.362500000000001</v>
      </c>
      <c r="F54" s="136"/>
      <c r="G54" s="137">
        <f>ROUND(E54*F54,2)</f>
        <v>0</v>
      </c>
      <c r="H54" s="136"/>
      <c r="I54" s="137">
        <f>ROUND(E54*H54,2)</f>
        <v>0</v>
      </c>
      <c r="J54" s="136"/>
      <c r="K54" s="137">
        <f>ROUND(E54*J54,2)</f>
        <v>0</v>
      </c>
      <c r="L54" s="137">
        <v>21</v>
      </c>
      <c r="M54" s="137">
        <f>G54*(1+L54/100)</f>
        <v>0</v>
      </c>
      <c r="N54" s="137">
        <v>0</v>
      </c>
      <c r="O54" s="137">
        <f>ROUND(E54*N54,2)</f>
        <v>0</v>
      </c>
      <c r="P54" s="137">
        <v>0</v>
      </c>
      <c r="Q54" s="137">
        <f>ROUND(E54*P54,2)</f>
        <v>0</v>
      </c>
      <c r="R54" s="137"/>
      <c r="S54" s="137" t="s">
        <v>124</v>
      </c>
      <c r="T54" s="138" t="s">
        <v>124</v>
      </c>
      <c r="U54" s="114">
        <v>0</v>
      </c>
      <c r="V54" s="114">
        <f>ROUND(E54*U54,2)</f>
        <v>0</v>
      </c>
      <c r="W54" s="114"/>
      <c r="X54" s="114" t="s">
        <v>125</v>
      </c>
      <c r="Y54" s="109"/>
      <c r="Z54" s="109"/>
      <c r="AA54" s="109"/>
      <c r="AB54" s="109"/>
      <c r="AC54" s="109"/>
      <c r="AD54" s="109"/>
      <c r="AE54" s="109"/>
      <c r="AF54" s="109"/>
      <c r="AG54" s="109" t="s">
        <v>134</v>
      </c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</row>
    <row r="55" spans="1:60" outlineLevel="1">
      <c r="A55" s="112"/>
      <c r="B55" s="113"/>
      <c r="C55" s="149" t="s">
        <v>149</v>
      </c>
      <c r="D55" s="115"/>
      <c r="E55" s="116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09"/>
      <c r="Z55" s="109"/>
      <c r="AA55" s="109"/>
      <c r="AB55" s="109"/>
      <c r="AC55" s="109"/>
      <c r="AD55" s="109"/>
      <c r="AE55" s="109"/>
      <c r="AF55" s="109"/>
      <c r="AG55" s="109" t="s">
        <v>128</v>
      </c>
      <c r="AH55" s="109">
        <v>0</v>
      </c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</row>
    <row r="56" spans="1:60" outlineLevel="1">
      <c r="A56" s="112"/>
      <c r="B56" s="113"/>
      <c r="C56" s="149" t="s">
        <v>272</v>
      </c>
      <c r="D56" s="115"/>
      <c r="E56" s="116">
        <v>2.3362500000000002</v>
      </c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09"/>
      <c r="Z56" s="109"/>
      <c r="AA56" s="109"/>
      <c r="AB56" s="109"/>
      <c r="AC56" s="109"/>
      <c r="AD56" s="109"/>
      <c r="AE56" s="109"/>
      <c r="AF56" s="109"/>
      <c r="AG56" s="109" t="s">
        <v>128</v>
      </c>
      <c r="AH56" s="109">
        <v>5</v>
      </c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</row>
    <row r="57" spans="1:60" outlineLevel="1">
      <c r="A57" s="112"/>
      <c r="B57" s="113"/>
      <c r="C57" s="150" t="s">
        <v>131</v>
      </c>
      <c r="D57" s="117"/>
      <c r="E57" s="118">
        <v>2.3362500000000002</v>
      </c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09"/>
      <c r="Z57" s="109"/>
      <c r="AA57" s="109"/>
      <c r="AB57" s="109"/>
      <c r="AC57" s="109"/>
      <c r="AD57" s="109"/>
      <c r="AE57" s="109"/>
      <c r="AF57" s="109"/>
      <c r="AG57" s="109" t="s">
        <v>128</v>
      </c>
      <c r="AH57" s="109">
        <v>1</v>
      </c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</row>
    <row r="58" spans="1:60" outlineLevel="1">
      <c r="A58" s="112"/>
      <c r="B58" s="113"/>
      <c r="C58" s="151" t="s">
        <v>151</v>
      </c>
      <c r="D58" s="119"/>
      <c r="E58" s="120">
        <v>21.026250000000001</v>
      </c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09"/>
      <c r="Z58" s="109"/>
      <c r="AA58" s="109"/>
      <c r="AB58" s="109"/>
      <c r="AC58" s="109"/>
      <c r="AD58" s="109"/>
      <c r="AE58" s="109"/>
      <c r="AF58" s="109"/>
      <c r="AG58" s="109" t="s">
        <v>128</v>
      </c>
      <c r="AH58" s="109">
        <v>4</v>
      </c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</row>
    <row r="59" spans="1:60" outlineLevel="1">
      <c r="A59" s="132">
        <v>8</v>
      </c>
      <c r="B59" s="133" t="s">
        <v>152</v>
      </c>
      <c r="C59" s="148" t="s">
        <v>153</v>
      </c>
      <c r="D59" s="134" t="s">
        <v>123</v>
      </c>
      <c r="E59" s="135">
        <v>2.3362500000000002</v>
      </c>
      <c r="F59" s="136"/>
      <c r="G59" s="137">
        <f>ROUND(E59*F59,2)</f>
        <v>0</v>
      </c>
      <c r="H59" s="136"/>
      <c r="I59" s="137">
        <f>ROUND(E59*H59,2)</f>
        <v>0</v>
      </c>
      <c r="J59" s="136"/>
      <c r="K59" s="137">
        <f>ROUND(E59*J59,2)</f>
        <v>0</v>
      </c>
      <c r="L59" s="137">
        <v>21</v>
      </c>
      <c r="M59" s="137">
        <f>G59*(1+L59/100)</f>
        <v>0</v>
      </c>
      <c r="N59" s="137">
        <v>0</v>
      </c>
      <c r="O59" s="137">
        <f>ROUND(E59*N59,2)</f>
        <v>0</v>
      </c>
      <c r="P59" s="137">
        <v>0</v>
      </c>
      <c r="Q59" s="137">
        <f>ROUND(E59*P59,2)</f>
        <v>0</v>
      </c>
      <c r="R59" s="137"/>
      <c r="S59" s="137" t="s">
        <v>124</v>
      </c>
      <c r="T59" s="138" t="s">
        <v>124</v>
      </c>
      <c r="U59" s="114">
        <v>0</v>
      </c>
      <c r="V59" s="114">
        <f>ROUND(E59*U59,2)</f>
        <v>0</v>
      </c>
      <c r="W59" s="114"/>
      <c r="X59" s="114" t="s">
        <v>125</v>
      </c>
      <c r="Y59" s="109"/>
      <c r="Z59" s="109"/>
      <c r="AA59" s="109"/>
      <c r="AB59" s="109"/>
      <c r="AC59" s="109"/>
      <c r="AD59" s="109"/>
      <c r="AE59" s="109"/>
      <c r="AF59" s="109"/>
      <c r="AG59" s="109" t="s">
        <v>134</v>
      </c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</row>
    <row r="60" spans="1:60" outlineLevel="1">
      <c r="A60" s="112"/>
      <c r="B60" s="113"/>
      <c r="C60" s="149" t="s">
        <v>149</v>
      </c>
      <c r="D60" s="115"/>
      <c r="E60" s="116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09"/>
      <c r="Z60" s="109"/>
      <c r="AA60" s="109"/>
      <c r="AB60" s="109"/>
      <c r="AC60" s="109"/>
      <c r="AD60" s="109"/>
      <c r="AE60" s="109"/>
      <c r="AF60" s="109"/>
      <c r="AG60" s="109" t="s">
        <v>128</v>
      </c>
      <c r="AH60" s="109">
        <v>0</v>
      </c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</row>
    <row r="61" spans="1:60" outlineLevel="1">
      <c r="A61" s="112"/>
      <c r="B61" s="113"/>
      <c r="C61" s="149" t="s">
        <v>272</v>
      </c>
      <c r="D61" s="115"/>
      <c r="E61" s="116">
        <v>2.3362500000000002</v>
      </c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09"/>
      <c r="Z61" s="109"/>
      <c r="AA61" s="109"/>
      <c r="AB61" s="109"/>
      <c r="AC61" s="109"/>
      <c r="AD61" s="109"/>
      <c r="AE61" s="109"/>
      <c r="AF61" s="109"/>
      <c r="AG61" s="109" t="s">
        <v>128</v>
      </c>
      <c r="AH61" s="109">
        <v>5</v>
      </c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</row>
    <row r="62" spans="1:60" outlineLevel="1">
      <c r="A62" s="112"/>
      <c r="B62" s="113"/>
      <c r="C62" s="150" t="s">
        <v>131</v>
      </c>
      <c r="D62" s="117"/>
      <c r="E62" s="118">
        <v>2.3362500000000002</v>
      </c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09"/>
      <c r="Z62" s="109"/>
      <c r="AA62" s="109"/>
      <c r="AB62" s="109"/>
      <c r="AC62" s="109"/>
      <c r="AD62" s="109"/>
      <c r="AE62" s="109"/>
      <c r="AF62" s="109"/>
      <c r="AG62" s="109" t="s">
        <v>128</v>
      </c>
      <c r="AH62" s="109">
        <v>1</v>
      </c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</row>
    <row r="63" spans="1:60" outlineLevel="1">
      <c r="A63" s="132">
        <v>9</v>
      </c>
      <c r="B63" s="133" t="s">
        <v>273</v>
      </c>
      <c r="C63" s="148" t="s">
        <v>274</v>
      </c>
      <c r="D63" s="134" t="s">
        <v>161</v>
      </c>
      <c r="E63" s="135">
        <v>5.7519</v>
      </c>
      <c r="F63" s="136"/>
      <c r="G63" s="137">
        <f>ROUND(E63*F63,2)</f>
        <v>0</v>
      </c>
      <c r="H63" s="136"/>
      <c r="I63" s="137">
        <f>ROUND(E63*H63,2)</f>
        <v>0</v>
      </c>
      <c r="J63" s="136"/>
      <c r="K63" s="137">
        <f>ROUND(E63*J63,2)</f>
        <v>0</v>
      </c>
      <c r="L63" s="137">
        <v>21</v>
      </c>
      <c r="M63" s="137">
        <f>G63*(1+L63/100)</f>
        <v>0</v>
      </c>
      <c r="N63" s="137">
        <v>1</v>
      </c>
      <c r="O63" s="137">
        <f>ROUND(E63*N63,2)</f>
        <v>5.75</v>
      </c>
      <c r="P63" s="137">
        <v>0</v>
      </c>
      <c r="Q63" s="137">
        <f>ROUND(E63*P63,2)</f>
        <v>0</v>
      </c>
      <c r="R63" s="137" t="s">
        <v>162</v>
      </c>
      <c r="S63" s="137" t="s">
        <v>124</v>
      </c>
      <c r="T63" s="138" t="s">
        <v>124</v>
      </c>
      <c r="U63" s="114">
        <v>0</v>
      </c>
      <c r="V63" s="114">
        <f>ROUND(E63*U63,2)</f>
        <v>0</v>
      </c>
      <c r="W63" s="114"/>
      <c r="X63" s="114" t="s">
        <v>163</v>
      </c>
      <c r="Y63" s="109"/>
      <c r="Z63" s="109"/>
      <c r="AA63" s="109"/>
      <c r="AB63" s="109"/>
      <c r="AC63" s="109"/>
      <c r="AD63" s="109"/>
      <c r="AE63" s="109"/>
      <c r="AF63" s="109"/>
      <c r="AG63" s="109" t="s">
        <v>164</v>
      </c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</row>
    <row r="64" spans="1:60" outlineLevel="1">
      <c r="A64" s="112"/>
      <c r="B64" s="113"/>
      <c r="C64" s="152" t="s">
        <v>165</v>
      </c>
      <c r="D64" s="121"/>
      <c r="E64" s="122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09"/>
      <c r="Z64" s="109"/>
      <c r="AA64" s="109"/>
      <c r="AB64" s="109"/>
      <c r="AC64" s="109"/>
      <c r="AD64" s="109"/>
      <c r="AE64" s="109"/>
      <c r="AF64" s="109"/>
      <c r="AG64" s="109" t="s">
        <v>128</v>
      </c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</row>
    <row r="65" spans="1:60" outlineLevel="1">
      <c r="A65" s="112"/>
      <c r="B65" s="113"/>
      <c r="C65" s="153" t="s">
        <v>275</v>
      </c>
      <c r="D65" s="121"/>
      <c r="E65" s="122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09"/>
      <c r="Z65" s="109"/>
      <c r="AA65" s="109"/>
      <c r="AB65" s="109"/>
      <c r="AC65" s="109"/>
      <c r="AD65" s="109"/>
      <c r="AE65" s="109"/>
      <c r="AF65" s="109"/>
      <c r="AG65" s="109" t="s">
        <v>128</v>
      </c>
      <c r="AH65" s="109">
        <v>2</v>
      </c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</row>
    <row r="66" spans="1:60" outlineLevel="1">
      <c r="A66" s="112"/>
      <c r="B66" s="113"/>
      <c r="C66" s="153" t="s">
        <v>276</v>
      </c>
      <c r="D66" s="121"/>
      <c r="E66" s="122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09"/>
      <c r="Z66" s="109"/>
      <c r="AA66" s="109"/>
      <c r="AB66" s="109"/>
      <c r="AC66" s="109"/>
      <c r="AD66" s="109"/>
      <c r="AE66" s="109"/>
      <c r="AF66" s="109"/>
      <c r="AG66" s="109" t="s">
        <v>128</v>
      </c>
      <c r="AH66" s="109">
        <v>2</v>
      </c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</row>
    <row r="67" spans="1:60" outlineLevel="1">
      <c r="A67" s="112"/>
      <c r="B67" s="113"/>
      <c r="C67" s="153" t="s">
        <v>277</v>
      </c>
      <c r="D67" s="121"/>
      <c r="E67" s="122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09"/>
      <c r="Z67" s="109"/>
      <c r="AA67" s="109"/>
      <c r="AB67" s="109"/>
      <c r="AC67" s="109"/>
      <c r="AD67" s="109"/>
      <c r="AE67" s="109"/>
      <c r="AF67" s="109"/>
      <c r="AG67" s="109" t="s">
        <v>128</v>
      </c>
      <c r="AH67" s="109">
        <v>2</v>
      </c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</row>
    <row r="68" spans="1:60" outlineLevel="1">
      <c r="A68" s="112"/>
      <c r="B68" s="113"/>
      <c r="C68" s="153" t="s">
        <v>278</v>
      </c>
      <c r="D68" s="121"/>
      <c r="E68" s="122">
        <v>2.3362500000000002</v>
      </c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09"/>
      <c r="Z68" s="109"/>
      <c r="AA68" s="109"/>
      <c r="AB68" s="109"/>
      <c r="AC68" s="109"/>
      <c r="AD68" s="109"/>
      <c r="AE68" s="109"/>
      <c r="AF68" s="109"/>
      <c r="AG68" s="109" t="s">
        <v>128</v>
      </c>
      <c r="AH68" s="109">
        <v>2</v>
      </c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</row>
    <row r="69" spans="1:60" outlineLevel="1">
      <c r="A69" s="112"/>
      <c r="B69" s="113"/>
      <c r="C69" s="154" t="s">
        <v>168</v>
      </c>
      <c r="D69" s="123"/>
      <c r="E69" s="124">
        <v>2.3362500000000002</v>
      </c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09"/>
      <c r="Z69" s="109"/>
      <c r="AA69" s="109"/>
      <c r="AB69" s="109"/>
      <c r="AC69" s="109"/>
      <c r="AD69" s="109"/>
      <c r="AE69" s="109"/>
      <c r="AF69" s="109"/>
      <c r="AG69" s="109" t="s">
        <v>128</v>
      </c>
      <c r="AH69" s="109">
        <v>3</v>
      </c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</row>
    <row r="70" spans="1:60" outlineLevel="1">
      <c r="A70" s="112"/>
      <c r="B70" s="113"/>
      <c r="C70" s="152" t="s">
        <v>169</v>
      </c>
      <c r="D70" s="121"/>
      <c r="E70" s="122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09"/>
      <c r="Z70" s="109"/>
      <c r="AA70" s="109"/>
      <c r="AB70" s="109"/>
      <c r="AC70" s="109"/>
      <c r="AD70" s="109"/>
      <c r="AE70" s="109"/>
      <c r="AF70" s="109"/>
      <c r="AG70" s="109" t="s">
        <v>128</v>
      </c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</row>
    <row r="71" spans="1:60" outlineLevel="1">
      <c r="A71" s="112"/>
      <c r="B71" s="113"/>
      <c r="C71" s="149" t="s">
        <v>279</v>
      </c>
      <c r="D71" s="115"/>
      <c r="E71" s="116">
        <v>5.2290000000000001</v>
      </c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09"/>
      <c r="Z71" s="109"/>
      <c r="AA71" s="109"/>
      <c r="AB71" s="109"/>
      <c r="AC71" s="109"/>
      <c r="AD71" s="109"/>
      <c r="AE71" s="109"/>
      <c r="AF71" s="109"/>
      <c r="AG71" s="109" t="s">
        <v>128</v>
      </c>
      <c r="AH71" s="109">
        <v>0</v>
      </c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</row>
    <row r="72" spans="1:60" outlineLevel="1">
      <c r="A72" s="112"/>
      <c r="B72" s="113"/>
      <c r="C72" s="150" t="s">
        <v>131</v>
      </c>
      <c r="D72" s="117"/>
      <c r="E72" s="118">
        <v>5.2290000000000001</v>
      </c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09"/>
      <c r="Z72" s="109"/>
      <c r="AA72" s="109"/>
      <c r="AB72" s="109"/>
      <c r="AC72" s="109"/>
      <c r="AD72" s="109"/>
      <c r="AE72" s="109"/>
      <c r="AF72" s="109"/>
      <c r="AG72" s="109" t="s">
        <v>128</v>
      </c>
      <c r="AH72" s="109">
        <v>1</v>
      </c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</row>
    <row r="73" spans="1:60" outlineLevel="1">
      <c r="A73" s="112"/>
      <c r="B73" s="113"/>
      <c r="C73" s="151" t="s">
        <v>171</v>
      </c>
      <c r="D73" s="119"/>
      <c r="E73" s="120">
        <v>0.52290000000000003</v>
      </c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09"/>
      <c r="Z73" s="109"/>
      <c r="AA73" s="109"/>
      <c r="AB73" s="109"/>
      <c r="AC73" s="109"/>
      <c r="AD73" s="109"/>
      <c r="AE73" s="109"/>
      <c r="AF73" s="109"/>
      <c r="AG73" s="109" t="s">
        <v>128</v>
      </c>
      <c r="AH73" s="109">
        <v>4</v>
      </c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</row>
    <row r="74" spans="1:60" outlineLevel="1">
      <c r="A74" s="132">
        <v>10</v>
      </c>
      <c r="B74" s="133" t="s">
        <v>172</v>
      </c>
      <c r="C74" s="148" t="s">
        <v>173</v>
      </c>
      <c r="D74" s="134" t="s">
        <v>174</v>
      </c>
      <c r="E74" s="135">
        <v>26.7</v>
      </c>
      <c r="F74" s="136"/>
      <c r="G74" s="137">
        <f>ROUND(E74*F74,2)</f>
        <v>0</v>
      </c>
      <c r="H74" s="136"/>
      <c r="I74" s="137">
        <f>ROUND(E74*H74,2)</f>
        <v>0</v>
      </c>
      <c r="J74" s="136"/>
      <c r="K74" s="137">
        <f>ROUND(E74*J74,2)</f>
        <v>0</v>
      </c>
      <c r="L74" s="137">
        <v>21</v>
      </c>
      <c r="M74" s="137">
        <f>G74*(1+L74/100)</f>
        <v>0</v>
      </c>
      <c r="N74" s="137">
        <v>0</v>
      </c>
      <c r="O74" s="137">
        <f>ROUND(E74*N74,2)</f>
        <v>0</v>
      </c>
      <c r="P74" s="137">
        <v>0</v>
      </c>
      <c r="Q74" s="137">
        <f>ROUND(E74*P74,2)</f>
        <v>0</v>
      </c>
      <c r="R74" s="137"/>
      <c r="S74" s="137" t="s">
        <v>124</v>
      </c>
      <c r="T74" s="138" t="s">
        <v>124</v>
      </c>
      <c r="U74" s="114">
        <v>1.7999999999999999E-2</v>
      </c>
      <c r="V74" s="114">
        <f>ROUND(E74*U74,2)</f>
        <v>0.48</v>
      </c>
      <c r="W74" s="114"/>
      <c r="X74" s="114" t="s">
        <v>125</v>
      </c>
      <c r="Y74" s="109"/>
      <c r="Z74" s="109"/>
      <c r="AA74" s="109"/>
      <c r="AB74" s="109"/>
      <c r="AC74" s="109"/>
      <c r="AD74" s="109"/>
      <c r="AE74" s="109"/>
      <c r="AF74" s="109"/>
      <c r="AG74" s="109" t="s">
        <v>126</v>
      </c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</row>
    <row r="75" spans="1:60" outlineLevel="1">
      <c r="A75" s="112"/>
      <c r="B75" s="113"/>
      <c r="C75" s="149" t="s">
        <v>258</v>
      </c>
      <c r="D75" s="115"/>
      <c r="E75" s="116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09"/>
      <c r="Z75" s="109"/>
      <c r="AA75" s="109"/>
      <c r="AB75" s="109"/>
      <c r="AC75" s="109"/>
      <c r="AD75" s="109"/>
      <c r="AE75" s="109"/>
      <c r="AF75" s="109"/>
      <c r="AG75" s="109" t="s">
        <v>128</v>
      </c>
      <c r="AH75" s="109">
        <v>0</v>
      </c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</row>
    <row r="76" spans="1:60" outlineLevel="1">
      <c r="A76" s="112"/>
      <c r="B76" s="113"/>
      <c r="C76" s="149" t="s">
        <v>259</v>
      </c>
      <c r="D76" s="115"/>
      <c r="E76" s="116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09"/>
      <c r="Z76" s="109"/>
      <c r="AA76" s="109"/>
      <c r="AB76" s="109"/>
      <c r="AC76" s="109"/>
      <c r="AD76" s="109"/>
      <c r="AE76" s="109"/>
      <c r="AF76" s="109"/>
      <c r="AG76" s="109" t="s">
        <v>128</v>
      </c>
      <c r="AH76" s="109">
        <v>0</v>
      </c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</row>
    <row r="77" spans="1:60" outlineLevel="1">
      <c r="A77" s="112"/>
      <c r="B77" s="113"/>
      <c r="C77" s="149" t="s">
        <v>280</v>
      </c>
      <c r="D77" s="115"/>
      <c r="E77" s="116">
        <v>26.7</v>
      </c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09"/>
      <c r="Z77" s="109"/>
      <c r="AA77" s="109"/>
      <c r="AB77" s="109"/>
      <c r="AC77" s="109"/>
      <c r="AD77" s="109"/>
      <c r="AE77" s="109"/>
      <c r="AF77" s="109"/>
      <c r="AG77" s="109" t="s">
        <v>128</v>
      </c>
      <c r="AH77" s="109">
        <v>0</v>
      </c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</row>
    <row r="78" spans="1:60" outlineLevel="1">
      <c r="A78" s="112"/>
      <c r="B78" s="113"/>
      <c r="C78" s="150" t="s">
        <v>131</v>
      </c>
      <c r="D78" s="117"/>
      <c r="E78" s="118">
        <v>26.7</v>
      </c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09"/>
      <c r="Z78" s="109"/>
      <c r="AA78" s="109"/>
      <c r="AB78" s="109"/>
      <c r="AC78" s="109"/>
      <c r="AD78" s="109"/>
      <c r="AE78" s="109"/>
      <c r="AF78" s="109"/>
      <c r="AG78" s="109" t="s">
        <v>128</v>
      </c>
      <c r="AH78" s="109">
        <v>1</v>
      </c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</row>
    <row r="79" spans="1:60" outlineLevel="1">
      <c r="A79" s="132">
        <v>11</v>
      </c>
      <c r="B79" s="133" t="s">
        <v>176</v>
      </c>
      <c r="C79" s="148" t="s">
        <v>177</v>
      </c>
      <c r="D79" s="134" t="s">
        <v>174</v>
      </c>
      <c r="E79" s="135">
        <v>13.35</v>
      </c>
      <c r="F79" s="136"/>
      <c r="G79" s="137">
        <f>ROUND(E79*F79,2)</f>
        <v>0</v>
      </c>
      <c r="H79" s="136"/>
      <c r="I79" s="137">
        <f>ROUND(E79*H79,2)</f>
        <v>0</v>
      </c>
      <c r="J79" s="136"/>
      <c r="K79" s="137">
        <f>ROUND(E79*J79,2)</f>
        <v>0</v>
      </c>
      <c r="L79" s="137">
        <v>21</v>
      </c>
      <c r="M79" s="137">
        <f>G79*(1+L79/100)</f>
        <v>0</v>
      </c>
      <c r="N79" s="137">
        <v>0</v>
      </c>
      <c r="O79" s="137">
        <f>ROUND(E79*N79,2)</f>
        <v>0</v>
      </c>
      <c r="P79" s="137">
        <v>0.22500000000000001</v>
      </c>
      <c r="Q79" s="137">
        <f>ROUND(E79*P79,2)</f>
        <v>3</v>
      </c>
      <c r="R79" s="137"/>
      <c r="S79" s="137" t="s">
        <v>124</v>
      </c>
      <c r="T79" s="138" t="s">
        <v>124</v>
      </c>
      <c r="U79" s="114">
        <v>0.14199999999999999</v>
      </c>
      <c r="V79" s="114">
        <f>ROUND(E79*U79,2)</f>
        <v>1.9</v>
      </c>
      <c r="W79" s="114"/>
      <c r="X79" s="114" t="s">
        <v>125</v>
      </c>
      <c r="Y79" s="109"/>
      <c r="Z79" s="109"/>
      <c r="AA79" s="109"/>
      <c r="AB79" s="109"/>
      <c r="AC79" s="109"/>
      <c r="AD79" s="109"/>
      <c r="AE79" s="109"/>
      <c r="AF79" s="109"/>
      <c r="AG79" s="109" t="s">
        <v>126</v>
      </c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</row>
    <row r="80" spans="1:60" outlineLevel="1">
      <c r="A80" s="112"/>
      <c r="B80" s="113"/>
      <c r="C80" s="149" t="s">
        <v>258</v>
      </c>
      <c r="D80" s="115"/>
      <c r="E80" s="116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09"/>
      <c r="Z80" s="109"/>
      <c r="AA80" s="109"/>
      <c r="AB80" s="109"/>
      <c r="AC80" s="109"/>
      <c r="AD80" s="109"/>
      <c r="AE80" s="109"/>
      <c r="AF80" s="109"/>
      <c r="AG80" s="109" t="s">
        <v>128</v>
      </c>
      <c r="AH80" s="109">
        <v>0</v>
      </c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</row>
    <row r="81" spans="1:60" outlineLevel="1">
      <c r="A81" s="112"/>
      <c r="B81" s="113"/>
      <c r="C81" s="149" t="s">
        <v>259</v>
      </c>
      <c r="D81" s="115"/>
      <c r="E81" s="116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09"/>
      <c r="Z81" s="109"/>
      <c r="AA81" s="109"/>
      <c r="AB81" s="109"/>
      <c r="AC81" s="109"/>
      <c r="AD81" s="109"/>
      <c r="AE81" s="109"/>
      <c r="AF81" s="109"/>
      <c r="AG81" s="109" t="s">
        <v>128</v>
      </c>
      <c r="AH81" s="109">
        <v>0</v>
      </c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</row>
    <row r="82" spans="1:60" outlineLevel="1">
      <c r="A82" s="112"/>
      <c r="B82" s="113"/>
      <c r="C82" s="149" t="s">
        <v>281</v>
      </c>
      <c r="D82" s="115"/>
      <c r="E82" s="116">
        <v>13.35</v>
      </c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09"/>
      <c r="Z82" s="109"/>
      <c r="AA82" s="109"/>
      <c r="AB82" s="109"/>
      <c r="AC82" s="109"/>
      <c r="AD82" s="109"/>
      <c r="AE82" s="109"/>
      <c r="AF82" s="109"/>
      <c r="AG82" s="109" t="s">
        <v>128</v>
      </c>
      <c r="AH82" s="109">
        <v>0</v>
      </c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</row>
    <row r="83" spans="1:60" outlineLevel="1">
      <c r="A83" s="112"/>
      <c r="B83" s="113"/>
      <c r="C83" s="150" t="s">
        <v>131</v>
      </c>
      <c r="D83" s="117"/>
      <c r="E83" s="118">
        <v>13.35</v>
      </c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09"/>
      <c r="Z83" s="109"/>
      <c r="AA83" s="109"/>
      <c r="AB83" s="109"/>
      <c r="AC83" s="109"/>
      <c r="AD83" s="109"/>
      <c r="AE83" s="109"/>
      <c r="AF83" s="109"/>
      <c r="AG83" s="109" t="s">
        <v>128</v>
      </c>
      <c r="AH83" s="109">
        <v>1</v>
      </c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</row>
    <row r="84" spans="1:60" outlineLevel="1">
      <c r="A84" s="132">
        <v>12</v>
      </c>
      <c r="B84" s="133" t="s">
        <v>180</v>
      </c>
      <c r="C84" s="148" t="s">
        <v>181</v>
      </c>
      <c r="D84" s="134" t="s">
        <v>174</v>
      </c>
      <c r="E84" s="135">
        <v>13.35</v>
      </c>
      <c r="F84" s="136"/>
      <c r="G84" s="137">
        <f>ROUND(E84*F84,2)</f>
        <v>0</v>
      </c>
      <c r="H84" s="136"/>
      <c r="I84" s="137">
        <f>ROUND(E84*H84,2)</f>
        <v>0</v>
      </c>
      <c r="J84" s="136"/>
      <c r="K84" s="137">
        <f>ROUND(E84*J84,2)</f>
        <v>0</v>
      </c>
      <c r="L84" s="137">
        <v>21</v>
      </c>
      <c r="M84" s="137">
        <f>G84*(1+L84/100)</f>
        <v>0</v>
      </c>
      <c r="N84" s="137">
        <v>0</v>
      </c>
      <c r="O84" s="137">
        <f>ROUND(E84*N84,2)</f>
        <v>0</v>
      </c>
      <c r="P84" s="137">
        <v>0.44</v>
      </c>
      <c r="Q84" s="137">
        <f>ROUND(E84*P84,2)</f>
        <v>5.87</v>
      </c>
      <c r="R84" s="137"/>
      <c r="S84" s="137" t="s">
        <v>124</v>
      </c>
      <c r="T84" s="138" t="s">
        <v>124</v>
      </c>
      <c r="U84" s="114">
        <v>0.63200000000000001</v>
      </c>
      <c r="V84" s="114">
        <f>ROUND(E84*U84,2)</f>
        <v>8.44</v>
      </c>
      <c r="W84" s="114"/>
      <c r="X84" s="114" t="s">
        <v>125</v>
      </c>
      <c r="Y84" s="109"/>
      <c r="Z84" s="109"/>
      <c r="AA84" s="109"/>
      <c r="AB84" s="109"/>
      <c r="AC84" s="109"/>
      <c r="AD84" s="109"/>
      <c r="AE84" s="109"/>
      <c r="AF84" s="109"/>
      <c r="AG84" s="109" t="s">
        <v>126</v>
      </c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</row>
    <row r="85" spans="1:60" outlineLevel="1">
      <c r="A85" s="112"/>
      <c r="B85" s="113"/>
      <c r="C85" s="149" t="s">
        <v>182</v>
      </c>
      <c r="D85" s="115"/>
      <c r="E85" s="116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09"/>
      <c r="Z85" s="109"/>
      <c r="AA85" s="109"/>
      <c r="AB85" s="109"/>
      <c r="AC85" s="109"/>
      <c r="AD85" s="109"/>
      <c r="AE85" s="109"/>
      <c r="AF85" s="109"/>
      <c r="AG85" s="109" t="s">
        <v>128</v>
      </c>
      <c r="AH85" s="109">
        <v>0</v>
      </c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</row>
    <row r="86" spans="1:60" outlineLevel="1">
      <c r="A86" s="112"/>
      <c r="B86" s="113"/>
      <c r="C86" s="149" t="s">
        <v>282</v>
      </c>
      <c r="D86" s="115"/>
      <c r="E86" s="116">
        <v>13.35</v>
      </c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09"/>
      <c r="Z86" s="109"/>
      <c r="AA86" s="109"/>
      <c r="AB86" s="109"/>
      <c r="AC86" s="109"/>
      <c r="AD86" s="109"/>
      <c r="AE86" s="109"/>
      <c r="AF86" s="109"/>
      <c r="AG86" s="109" t="s">
        <v>128</v>
      </c>
      <c r="AH86" s="109">
        <v>5</v>
      </c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</row>
    <row r="87" spans="1:60" outlineLevel="1">
      <c r="A87" s="112"/>
      <c r="B87" s="113"/>
      <c r="C87" s="150" t="s">
        <v>131</v>
      </c>
      <c r="D87" s="117"/>
      <c r="E87" s="118">
        <v>13.35</v>
      </c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09"/>
      <c r="Z87" s="109"/>
      <c r="AA87" s="109"/>
      <c r="AB87" s="109"/>
      <c r="AC87" s="109"/>
      <c r="AD87" s="109"/>
      <c r="AE87" s="109"/>
      <c r="AF87" s="109"/>
      <c r="AG87" s="109" t="s">
        <v>128</v>
      </c>
      <c r="AH87" s="109">
        <v>1</v>
      </c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</row>
    <row r="88" spans="1:60" outlineLevel="1">
      <c r="A88" s="132">
        <v>13</v>
      </c>
      <c r="B88" s="133" t="s">
        <v>184</v>
      </c>
      <c r="C88" s="148" t="s">
        <v>185</v>
      </c>
      <c r="D88" s="134" t="s">
        <v>174</v>
      </c>
      <c r="E88" s="135">
        <v>13.35</v>
      </c>
      <c r="F88" s="136"/>
      <c r="G88" s="137">
        <f>ROUND(E88*F88,2)</f>
        <v>0</v>
      </c>
      <c r="H88" s="136"/>
      <c r="I88" s="137">
        <f>ROUND(E88*H88,2)</f>
        <v>0</v>
      </c>
      <c r="J88" s="136"/>
      <c r="K88" s="137">
        <f>ROUND(E88*J88,2)</f>
        <v>0</v>
      </c>
      <c r="L88" s="137">
        <v>21</v>
      </c>
      <c r="M88" s="137">
        <f>G88*(1+L88/100)</f>
        <v>0</v>
      </c>
      <c r="N88" s="137">
        <v>0</v>
      </c>
      <c r="O88" s="137">
        <f>ROUND(E88*N88,2)</f>
        <v>0</v>
      </c>
      <c r="P88" s="137">
        <v>0.44</v>
      </c>
      <c r="Q88" s="137">
        <f>ROUND(E88*P88,2)</f>
        <v>5.87</v>
      </c>
      <c r="R88" s="137"/>
      <c r="S88" s="137" t="s">
        <v>124</v>
      </c>
      <c r="T88" s="138" t="s">
        <v>124</v>
      </c>
      <c r="U88" s="114">
        <v>0.376</v>
      </c>
      <c r="V88" s="114">
        <f>ROUND(E88*U88,2)</f>
        <v>5.0199999999999996</v>
      </c>
      <c r="W88" s="114"/>
      <c r="X88" s="114" t="s">
        <v>125</v>
      </c>
      <c r="Y88" s="109"/>
      <c r="Z88" s="109"/>
      <c r="AA88" s="109"/>
      <c r="AB88" s="109"/>
      <c r="AC88" s="109"/>
      <c r="AD88" s="109"/>
      <c r="AE88" s="109"/>
      <c r="AF88" s="109"/>
      <c r="AG88" s="109" t="s">
        <v>126</v>
      </c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</row>
    <row r="89" spans="1:60" outlineLevel="1">
      <c r="A89" s="112"/>
      <c r="B89" s="113"/>
      <c r="C89" s="149" t="s">
        <v>182</v>
      </c>
      <c r="D89" s="115"/>
      <c r="E89" s="116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09"/>
      <c r="Z89" s="109"/>
      <c r="AA89" s="109"/>
      <c r="AB89" s="109"/>
      <c r="AC89" s="109"/>
      <c r="AD89" s="109"/>
      <c r="AE89" s="109"/>
      <c r="AF89" s="109"/>
      <c r="AG89" s="109" t="s">
        <v>128</v>
      </c>
      <c r="AH89" s="109">
        <v>0</v>
      </c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</row>
    <row r="90" spans="1:60" outlineLevel="1">
      <c r="A90" s="112"/>
      <c r="B90" s="113"/>
      <c r="C90" s="149" t="s">
        <v>282</v>
      </c>
      <c r="D90" s="115"/>
      <c r="E90" s="116">
        <v>13.35</v>
      </c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4"/>
      <c r="X90" s="114"/>
      <c r="Y90" s="109"/>
      <c r="Z90" s="109"/>
      <c r="AA90" s="109"/>
      <c r="AB90" s="109"/>
      <c r="AC90" s="109"/>
      <c r="AD90" s="109"/>
      <c r="AE90" s="109"/>
      <c r="AF90" s="109"/>
      <c r="AG90" s="109" t="s">
        <v>128</v>
      </c>
      <c r="AH90" s="109">
        <v>5</v>
      </c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</row>
    <row r="91" spans="1:60" outlineLevel="1">
      <c r="A91" s="112"/>
      <c r="B91" s="113"/>
      <c r="C91" s="150" t="s">
        <v>131</v>
      </c>
      <c r="D91" s="117"/>
      <c r="E91" s="118">
        <v>13.35</v>
      </c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4"/>
      <c r="X91" s="114"/>
      <c r="Y91" s="109"/>
      <c r="Z91" s="109"/>
      <c r="AA91" s="109"/>
      <c r="AB91" s="109"/>
      <c r="AC91" s="109"/>
      <c r="AD91" s="109"/>
      <c r="AE91" s="109"/>
      <c r="AF91" s="109"/>
      <c r="AG91" s="109" t="s">
        <v>128</v>
      </c>
      <c r="AH91" s="109">
        <v>1</v>
      </c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</row>
    <row r="92" spans="1:60">
      <c r="A92" s="126" t="s">
        <v>119</v>
      </c>
      <c r="B92" s="127" t="s">
        <v>69</v>
      </c>
      <c r="C92" s="147" t="s">
        <v>70</v>
      </c>
      <c r="D92" s="128"/>
      <c r="E92" s="129"/>
      <c r="F92" s="130"/>
      <c r="G92" s="130">
        <f>SUMIF(AG93:AG98,"&lt;&gt;NOR",G93:G98)</f>
        <v>0</v>
      </c>
      <c r="H92" s="130"/>
      <c r="I92" s="130">
        <f>SUM(I93:I98)</f>
        <v>0</v>
      </c>
      <c r="J92" s="130"/>
      <c r="K92" s="130">
        <f>SUM(K93:K98)</f>
        <v>0</v>
      </c>
      <c r="L92" s="130"/>
      <c r="M92" s="130">
        <f>SUM(M93:M98)</f>
        <v>0</v>
      </c>
      <c r="N92" s="130"/>
      <c r="O92" s="130">
        <f>SUM(O93:O98)</f>
        <v>0</v>
      </c>
      <c r="P92" s="130"/>
      <c r="Q92" s="130">
        <f>SUM(Q93:Q98)</f>
        <v>0</v>
      </c>
      <c r="R92" s="130"/>
      <c r="S92" s="130"/>
      <c r="T92" s="131"/>
      <c r="U92" s="125"/>
      <c r="V92" s="125">
        <f>SUM(V93:V98)</f>
        <v>0</v>
      </c>
      <c r="W92" s="125"/>
      <c r="X92" s="125"/>
      <c r="AG92" t="s">
        <v>120</v>
      </c>
    </row>
    <row r="93" spans="1:60" ht="22.5" outlineLevel="1">
      <c r="A93" s="132">
        <v>14</v>
      </c>
      <c r="B93" s="133" t="s">
        <v>283</v>
      </c>
      <c r="C93" s="148" t="s">
        <v>284</v>
      </c>
      <c r="D93" s="134" t="s">
        <v>285</v>
      </c>
      <c r="E93" s="135">
        <v>6.5</v>
      </c>
      <c r="F93" s="136"/>
      <c r="G93" s="137">
        <f>ROUND(E93*F93,2)</f>
        <v>0</v>
      </c>
      <c r="H93" s="136"/>
      <c r="I93" s="137">
        <f>ROUND(E93*H93,2)</f>
        <v>0</v>
      </c>
      <c r="J93" s="136"/>
      <c r="K93" s="137">
        <f>ROUND(E93*J93,2)</f>
        <v>0</v>
      </c>
      <c r="L93" s="137">
        <v>21</v>
      </c>
      <c r="M93" s="137">
        <f>G93*(1+L93/100)</f>
        <v>0</v>
      </c>
      <c r="N93" s="137">
        <v>0</v>
      </c>
      <c r="O93" s="137">
        <f>ROUND(E93*N93,2)</f>
        <v>0</v>
      </c>
      <c r="P93" s="137">
        <v>0</v>
      </c>
      <c r="Q93" s="137">
        <f>ROUND(E93*P93,2)</f>
        <v>0</v>
      </c>
      <c r="R93" s="137"/>
      <c r="S93" s="137" t="s">
        <v>124</v>
      </c>
      <c r="T93" s="138" t="s">
        <v>286</v>
      </c>
      <c r="U93" s="114">
        <v>0</v>
      </c>
      <c r="V93" s="114">
        <f>ROUND(E93*U93,2)</f>
        <v>0</v>
      </c>
      <c r="W93" s="114"/>
      <c r="X93" s="114" t="s">
        <v>287</v>
      </c>
      <c r="Y93" s="109"/>
      <c r="Z93" s="109"/>
      <c r="AA93" s="109"/>
      <c r="AB93" s="109"/>
      <c r="AC93" s="109"/>
      <c r="AD93" s="109"/>
      <c r="AE93" s="109"/>
      <c r="AF93" s="109"/>
      <c r="AG93" s="109" t="s">
        <v>288</v>
      </c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</row>
    <row r="94" spans="1:60" ht="22.5" outlineLevel="1">
      <c r="A94" s="112"/>
      <c r="B94" s="113"/>
      <c r="C94" s="201" t="s">
        <v>289</v>
      </c>
      <c r="D94" s="202"/>
      <c r="E94" s="202"/>
      <c r="F94" s="202"/>
      <c r="G94" s="202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09"/>
      <c r="Z94" s="109"/>
      <c r="AA94" s="109"/>
      <c r="AB94" s="109"/>
      <c r="AC94" s="109"/>
      <c r="AD94" s="109"/>
      <c r="AE94" s="109"/>
      <c r="AF94" s="109"/>
      <c r="AG94" s="109" t="s">
        <v>144</v>
      </c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39" t="str">
        <f>C94</f>
        <v>položka zahrnuje dodávku protlačovaného potrubí a veškeré pomocné práce (startovací zařízení, startovací a cílová jáma, opěrné a vodící bloky a pod.)</v>
      </c>
      <c r="BB94" s="109"/>
      <c r="BC94" s="109"/>
      <c r="BD94" s="109"/>
      <c r="BE94" s="109"/>
      <c r="BF94" s="109"/>
      <c r="BG94" s="109"/>
      <c r="BH94" s="109"/>
    </row>
    <row r="95" spans="1:60" outlineLevel="1">
      <c r="A95" s="112"/>
      <c r="B95" s="113"/>
      <c r="C95" s="149" t="s">
        <v>290</v>
      </c>
      <c r="D95" s="115"/>
      <c r="E95" s="116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09"/>
      <c r="Z95" s="109"/>
      <c r="AA95" s="109"/>
      <c r="AB95" s="109"/>
      <c r="AC95" s="109"/>
      <c r="AD95" s="109"/>
      <c r="AE95" s="109"/>
      <c r="AF95" s="109"/>
      <c r="AG95" s="109" t="s">
        <v>128</v>
      </c>
      <c r="AH95" s="109">
        <v>0</v>
      </c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</row>
    <row r="96" spans="1:60" outlineLevel="1">
      <c r="A96" s="112"/>
      <c r="B96" s="113"/>
      <c r="C96" s="149" t="s">
        <v>291</v>
      </c>
      <c r="D96" s="115"/>
      <c r="E96" s="116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09"/>
      <c r="Z96" s="109"/>
      <c r="AA96" s="109"/>
      <c r="AB96" s="109"/>
      <c r="AC96" s="109"/>
      <c r="AD96" s="109"/>
      <c r="AE96" s="109"/>
      <c r="AF96" s="109"/>
      <c r="AG96" s="109" t="s">
        <v>128</v>
      </c>
      <c r="AH96" s="109">
        <v>0</v>
      </c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</row>
    <row r="97" spans="1:60" outlineLevel="1">
      <c r="A97" s="112"/>
      <c r="B97" s="113"/>
      <c r="C97" s="149" t="s">
        <v>292</v>
      </c>
      <c r="D97" s="115"/>
      <c r="E97" s="116">
        <v>6.5</v>
      </c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09"/>
      <c r="Z97" s="109"/>
      <c r="AA97" s="109"/>
      <c r="AB97" s="109"/>
      <c r="AC97" s="109"/>
      <c r="AD97" s="109"/>
      <c r="AE97" s="109"/>
      <c r="AF97" s="109"/>
      <c r="AG97" s="109" t="s">
        <v>128</v>
      </c>
      <c r="AH97" s="109">
        <v>0</v>
      </c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</row>
    <row r="98" spans="1:60" outlineLevel="1">
      <c r="A98" s="112"/>
      <c r="B98" s="113"/>
      <c r="C98" s="150" t="s">
        <v>131</v>
      </c>
      <c r="D98" s="117"/>
      <c r="E98" s="118">
        <v>6.5</v>
      </c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09"/>
      <c r="Z98" s="109"/>
      <c r="AA98" s="109"/>
      <c r="AB98" s="109"/>
      <c r="AC98" s="109"/>
      <c r="AD98" s="109"/>
      <c r="AE98" s="109"/>
      <c r="AF98" s="109"/>
      <c r="AG98" s="109" t="s">
        <v>128</v>
      </c>
      <c r="AH98" s="109">
        <v>1</v>
      </c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</row>
    <row r="99" spans="1:60">
      <c r="A99" s="126" t="s">
        <v>119</v>
      </c>
      <c r="B99" s="127" t="s">
        <v>73</v>
      </c>
      <c r="C99" s="147" t="s">
        <v>74</v>
      </c>
      <c r="D99" s="128"/>
      <c r="E99" s="129"/>
      <c r="F99" s="130"/>
      <c r="G99" s="130">
        <f>SUMIF(AG100:AG111,"&lt;&gt;NOR",G100:G111)</f>
        <v>0</v>
      </c>
      <c r="H99" s="130"/>
      <c r="I99" s="130">
        <f>SUM(I100:I111)</f>
        <v>0</v>
      </c>
      <c r="J99" s="130"/>
      <c r="K99" s="130">
        <f>SUM(K100:K111)</f>
        <v>0</v>
      </c>
      <c r="L99" s="130"/>
      <c r="M99" s="130">
        <f>SUM(M100:M111)</f>
        <v>0</v>
      </c>
      <c r="N99" s="130"/>
      <c r="O99" s="130">
        <f>SUM(O100:O111)</f>
        <v>12.280000000000001</v>
      </c>
      <c r="P99" s="130"/>
      <c r="Q99" s="130">
        <f>SUM(Q100:Q111)</f>
        <v>0</v>
      </c>
      <c r="R99" s="130"/>
      <c r="S99" s="130"/>
      <c r="T99" s="131"/>
      <c r="U99" s="125"/>
      <c r="V99" s="125">
        <f>SUM(V100:V111)</f>
        <v>7.02</v>
      </c>
      <c r="W99" s="125"/>
      <c r="X99" s="125"/>
      <c r="AG99" t="s">
        <v>120</v>
      </c>
    </row>
    <row r="100" spans="1:60" outlineLevel="1">
      <c r="A100" s="132">
        <v>15</v>
      </c>
      <c r="B100" s="133" t="s">
        <v>207</v>
      </c>
      <c r="C100" s="148" t="s">
        <v>208</v>
      </c>
      <c r="D100" s="134" t="s">
        <v>174</v>
      </c>
      <c r="E100" s="135">
        <v>13.35</v>
      </c>
      <c r="F100" s="136"/>
      <c r="G100" s="137">
        <f>ROUND(E100*F100,2)</f>
        <v>0</v>
      </c>
      <c r="H100" s="136"/>
      <c r="I100" s="137">
        <f>ROUND(E100*H100,2)</f>
        <v>0</v>
      </c>
      <c r="J100" s="136"/>
      <c r="K100" s="137">
        <f>ROUND(E100*J100,2)</f>
        <v>0</v>
      </c>
      <c r="L100" s="137">
        <v>21</v>
      </c>
      <c r="M100" s="137">
        <f>G100*(1+L100/100)</f>
        <v>0</v>
      </c>
      <c r="N100" s="137">
        <v>7.3899999999999993E-2</v>
      </c>
      <c r="O100" s="137">
        <f>ROUND(E100*N100,2)</f>
        <v>0.99</v>
      </c>
      <c r="P100" s="137">
        <v>0</v>
      </c>
      <c r="Q100" s="137">
        <f>ROUND(E100*P100,2)</f>
        <v>0</v>
      </c>
      <c r="R100" s="137"/>
      <c r="S100" s="137" t="s">
        <v>124</v>
      </c>
      <c r="T100" s="138" t="s">
        <v>124</v>
      </c>
      <c r="U100" s="114">
        <v>0.47799999999999998</v>
      </c>
      <c r="V100" s="114">
        <f>ROUND(E100*U100,2)</f>
        <v>6.38</v>
      </c>
      <c r="W100" s="114"/>
      <c r="X100" s="114" t="s">
        <v>125</v>
      </c>
      <c r="Y100" s="109"/>
      <c r="Z100" s="109"/>
      <c r="AA100" s="109"/>
      <c r="AB100" s="109"/>
      <c r="AC100" s="109"/>
      <c r="AD100" s="109"/>
      <c r="AE100" s="109"/>
      <c r="AF100" s="109"/>
      <c r="AG100" s="109" t="s">
        <v>126</v>
      </c>
      <c r="AH100" s="109"/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</row>
    <row r="101" spans="1:60" outlineLevel="1">
      <c r="A101" s="112"/>
      <c r="B101" s="113"/>
      <c r="C101" s="149" t="s">
        <v>209</v>
      </c>
      <c r="D101" s="115"/>
      <c r="E101" s="116"/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09"/>
      <c r="Z101" s="109"/>
      <c r="AA101" s="109"/>
      <c r="AB101" s="109"/>
      <c r="AC101" s="109"/>
      <c r="AD101" s="109"/>
      <c r="AE101" s="109"/>
      <c r="AF101" s="109"/>
      <c r="AG101" s="109" t="s">
        <v>128</v>
      </c>
      <c r="AH101" s="109">
        <v>0</v>
      </c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</row>
    <row r="102" spans="1:60" outlineLevel="1">
      <c r="A102" s="112"/>
      <c r="B102" s="113"/>
      <c r="C102" s="149" t="s">
        <v>282</v>
      </c>
      <c r="D102" s="115"/>
      <c r="E102" s="116">
        <v>13.35</v>
      </c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09"/>
      <c r="Z102" s="109"/>
      <c r="AA102" s="109"/>
      <c r="AB102" s="109"/>
      <c r="AC102" s="109"/>
      <c r="AD102" s="109"/>
      <c r="AE102" s="109"/>
      <c r="AF102" s="109"/>
      <c r="AG102" s="109" t="s">
        <v>128</v>
      </c>
      <c r="AH102" s="109">
        <v>5</v>
      </c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</row>
    <row r="103" spans="1:60" outlineLevel="1">
      <c r="A103" s="112"/>
      <c r="B103" s="113"/>
      <c r="C103" s="150" t="s">
        <v>131</v>
      </c>
      <c r="D103" s="117"/>
      <c r="E103" s="118">
        <v>13.35</v>
      </c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09"/>
      <c r="Z103" s="109"/>
      <c r="AA103" s="109"/>
      <c r="AB103" s="109"/>
      <c r="AC103" s="109"/>
      <c r="AD103" s="109"/>
      <c r="AE103" s="109"/>
      <c r="AF103" s="109"/>
      <c r="AG103" s="109" t="s">
        <v>128</v>
      </c>
      <c r="AH103" s="109">
        <v>1</v>
      </c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</row>
    <row r="104" spans="1:60" outlineLevel="1">
      <c r="A104" s="132">
        <v>16</v>
      </c>
      <c r="B104" s="133" t="s">
        <v>212</v>
      </c>
      <c r="C104" s="148" t="s">
        <v>213</v>
      </c>
      <c r="D104" s="134" t="s">
        <v>174</v>
      </c>
      <c r="E104" s="135">
        <v>13.35</v>
      </c>
      <c r="F104" s="136"/>
      <c r="G104" s="137">
        <f>ROUND(E104*F104,2)</f>
        <v>0</v>
      </c>
      <c r="H104" s="136"/>
      <c r="I104" s="137">
        <f>ROUND(E104*H104,2)</f>
        <v>0</v>
      </c>
      <c r="J104" s="136"/>
      <c r="K104" s="137">
        <f>ROUND(E104*J104,2)</f>
        <v>0</v>
      </c>
      <c r="L104" s="137">
        <v>21</v>
      </c>
      <c r="M104" s="137">
        <f>G104*(1+L104/100)</f>
        <v>0</v>
      </c>
      <c r="N104" s="137">
        <v>0.40481</v>
      </c>
      <c r="O104" s="137">
        <f>ROUND(E104*N104,2)</f>
        <v>5.4</v>
      </c>
      <c r="P104" s="137">
        <v>0</v>
      </c>
      <c r="Q104" s="137">
        <f>ROUND(E104*P104,2)</f>
        <v>0</v>
      </c>
      <c r="R104" s="137"/>
      <c r="S104" s="137" t="s">
        <v>124</v>
      </c>
      <c r="T104" s="138" t="s">
        <v>124</v>
      </c>
      <c r="U104" s="114">
        <v>1.9E-2</v>
      </c>
      <c r="V104" s="114">
        <f>ROUND(E104*U104,2)</f>
        <v>0.25</v>
      </c>
      <c r="W104" s="114"/>
      <c r="X104" s="114" t="s">
        <v>125</v>
      </c>
      <c r="Y104" s="109"/>
      <c r="Z104" s="109"/>
      <c r="AA104" s="109"/>
      <c r="AB104" s="109"/>
      <c r="AC104" s="109"/>
      <c r="AD104" s="109"/>
      <c r="AE104" s="109"/>
      <c r="AF104" s="109"/>
      <c r="AG104" s="109" t="s">
        <v>126</v>
      </c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</row>
    <row r="105" spans="1:60" outlineLevel="1">
      <c r="A105" s="112"/>
      <c r="B105" s="113"/>
      <c r="C105" s="149" t="s">
        <v>209</v>
      </c>
      <c r="D105" s="115"/>
      <c r="E105" s="116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09"/>
      <c r="Z105" s="109"/>
      <c r="AA105" s="109"/>
      <c r="AB105" s="109"/>
      <c r="AC105" s="109"/>
      <c r="AD105" s="109"/>
      <c r="AE105" s="109"/>
      <c r="AF105" s="109"/>
      <c r="AG105" s="109" t="s">
        <v>128</v>
      </c>
      <c r="AH105" s="109">
        <v>0</v>
      </c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</row>
    <row r="106" spans="1:60" outlineLevel="1">
      <c r="A106" s="112"/>
      <c r="B106" s="113"/>
      <c r="C106" s="149" t="s">
        <v>282</v>
      </c>
      <c r="D106" s="115"/>
      <c r="E106" s="116">
        <v>13.35</v>
      </c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4"/>
      <c r="X106" s="114"/>
      <c r="Y106" s="109"/>
      <c r="Z106" s="109"/>
      <c r="AA106" s="109"/>
      <c r="AB106" s="109"/>
      <c r="AC106" s="109"/>
      <c r="AD106" s="109"/>
      <c r="AE106" s="109"/>
      <c r="AF106" s="109"/>
      <c r="AG106" s="109" t="s">
        <v>128</v>
      </c>
      <c r="AH106" s="109">
        <v>5</v>
      </c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</row>
    <row r="107" spans="1:60" outlineLevel="1">
      <c r="A107" s="112"/>
      <c r="B107" s="113"/>
      <c r="C107" s="150" t="s">
        <v>131</v>
      </c>
      <c r="D107" s="117"/>
      <c r="E107" s="118">
        <v>13.35</v>
      </c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09"/>
      <c r="Z107" s="109"/>
      <c r="AA107" s="109"/>
      <c r="AB107" s="109"/>
      <c r="AC107" s="109"/>
      <c r="AD107" s="109"/>
      <c r="AE107" s="109"/>
      <c r="AF107" s="109"/>
      <c r="AG107" s="109" t="s">
        <v>128</v>
      </c>
      <c r="AH107" s="109">
        <v>1</v>
      </c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</row>
    <row r="108" spans="1:60" outlineLevel="1">
      <c r="A108" s="132">
        <v>17</v>
      </c>
      <c r="B108" s="133" t="s">
        <v>214</v>
      </c>
      <c r="C108" s="148" t="s">
        <v>215</v>
      </c>
      <c r="D108" s="134" t="s">
        <v>174</v>
      </c>
      <c r="E108" s="135">
        <v>13.35</v>
      </c>
      <c r="F108" s="136"/>
      <c r="G108" s="137">
        <f>ROUND(E108*F108,2)</f>
        <v>0</v>
      </c>
      <c r="H108" s="136"/>
      <c r="I108" s="137">
        <f>ROUND(E108*H108,2)</f>
        <v>0</v>
      </c>
      <c r="J108" s="136"/>
      <c r="K108" s="137">
        <f>ROUND(E108*J108,2)</f>
        <v>0</v>
      </c>
      <c r="L108" s="137">
        <v>21</v>
      </c>
      <c r="M108" s="137">
        <f>G108*(1+L108/100)</f>
        <v>0</v>
      </c>
      <c r="N108" s="137">
        <v>0.441</v>
      </c>
      <c r="O108" s="137">
        <f>ROUND(E108*N108,2)</f>
        <v>5.89</v>
      </c>
      <c r="P108" s="137">
        <v>0</v>
      </c>
      <c r="Q108" s="137">
        <f>ROUND(E108*P108,2)</f>
        <v>0</v>
      </c>
      <c r="R108" s="137"/>
      <c r="S108" s="137" t="s">
        <v>124</v>
      </c>
      <c r="T108" s="138" t="s">
        <v>124</v>
      </c>
      <c r="U108" s="114">
        <v>2.9000000000000001E-2</v>
      </c>
      <c r="V108" s="114">
        <f>ROUND(E108*U108,2)</f>
        <v>0.39</v>
      </c>
      <c r="W108" s="114"/>
      <c r="X108" s="114" t="s">
        <v>125</v>
      </c>
      <c r="Y108" s="109"/>
      <c r="Z108" s="109"/>
      <c r="AA108" s="109"/>
      <c r="AB108" s="109"/>
      <c r="AC108" s="109"/>
      <c r="AD108" s="109"/>
      <c r="AE108" s="109"/>
      <c r="AF108" s="109"/>
      <c r="AG108" s="109" t="s">
        <v>126</v>
      </c>
      <c r="AH108" s="109"/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</row>
    <row r="109" spans="1:60" outlineLevel="1">
      <c r="A109" s="112"/>
      <c r="B109" s="113"/>
      <c r="C109" s="149" t="s">
        <v>209</v>
      </c>
      <c r="D109" s="115"/>
      <c r="E109" s="116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09"/>
      <c r="Z109" s="109"/>
      <c r="AA109" s="109"/>
      <c r="AB109" s="109"/>
      <c r="AC109" s="109"/>
      <c r="AD109" s="109"/>
      <c r="AE109" s="109"/>
      <c r="AF109" s="109"/>
      <c r="AG109" s="109" t="s">
        <v>128</v>
      </c>
      <c r="AH109" s="109">
        <v>0</v>
      </c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</row>
    <row r="110" spans="1:60" outlineLevel="1">
      <c r="A110" s="112"/>
      <c r="B110" s="113"/>
      <c r="C110" s="149" t="s">
        <v>282</v>
      </c>
      <c r="D110" s="115"/>
      <c r="E110" s="116">
        <v>13.35</v>
      </c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114"/>
      <c r="X110" s="114"/>
      <c r="Y110" s="109"/>
      <c r="Z110" s="109"/>
      <c r="AA110" s="109"/>
      <c r="AB110" s="109"/>
      <c r="AC110" s="109"/>
      <c r="AD110" s="109"/>
      <c r="AE110" s="109"/>
      <c r="AF110" s="109"/>
      <c r="AG110" s="109" t="s">
        <v>128</v>
      </c>
      <c r="AH110" s="109">
        <v>5</v>
      </c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</row>
    <row r="111" spans="1:60" outlineLevel="1">
      <c r="A111" s="112"/>
      <c r="B111" s="113"/>
      <c r="C111" s="150" t="s">
        <v>131</v>
      </c>
      <c r="D111" s="117"/>
      <c r="E111" s="118">
        <v>13.35</v>
      </c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114"/>
      <c r="S111" s="114"/>
      <c r="T111" s="114"/>
      <c r="U111" s="114"/>
      <c r="V111" s="114"/>
      <c r="W111" s="114"/>
      <c r="X111" s="114"/>
      <c r="Y111" s="109"/>
      <c r="Z111" s="109"/>
      <c r="AA111" s="109"/>
      <c r="AB111" s="109"/>
      <c r="AC111" s="109"/>
      <c r="AD111" s="109"/>
      <c r="AE111" s="109"/>
      <c r="AF111" s="109"/>
      <c r="AG111" s="109" t="s">
        <v>128</v>
      </c>
      <c r="AH111" s="109">
        <v>1</v>
      </c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</row>
    <row r="112" spans="1:60">
      <c r="A112" s="126" t="s">
        <v>119</v>
      </c>
      <c r="B112" s="127" t="s">
        <v>79</v>
      </c>
      <c r="C112" s="147" t="s">
        <v>80</v>
      </c>
      <c r="D112" s="128"/>
      <c r="E112" s="129"/>
      <c r="F112" s="130"/>
      <c r="G112" s="130">
        <f>SUMIF(AG113:AG113,"&lt;&gt;NOR",G113:G113)</f>
        <v>0</v>
      </c>
      <c r="H112" s="130"/>
      <c r="I112" s="130">
        <f>SUM(I113:I113)</f>
        <v>0</v>
      </c>
      <c r="J112" s="130"/>
      <c r="K112" s="130">
        <f>SUM(K113:K113)</f>
        <v>0</v>
      </c>
      <c r="L112" s="130"/>
      <c r="M112" s="130">
        <f>SUM(M113:M113)</f>
        <v>0</v>
      </c>
      <c r="N112" s="130"/>
      <c r="O112" s="130">
        <f>SUM(O113:O113)</f>
        <v>0</v>
      </c>
      <c r="P112" s="130"/>
      <c r="Q112" s="130">
        <f>SUM(Q113:Q113)</f>
        <v>0</v>
      </c>
      <c r="R112" s="130"/>
      <c r="S112" s="130"/>
      <c r="T112" s="131"/>
      <c r="U112" s="125"/>
      <c r="V112" s="125">
        <f>SUM(V113:V113)</f>
        <v>7.03</v>
      </c>
      <c r="W112" s="125"/>
      <c r="X112" s="125"/>
      <c r="AG112" t="s">
        <v>120</v>
      </c>
    </row>
    <row r="113" spans="1:60" outlineLevel="1">
      <c r="A113" s="140">
        <v>18</v>
      </c>
      <c r="B113" s="141" t="s">
        <v>234</v>
      </c>
      <c r="C113" s="155" t="s">
        <v>235</v>
      </c>
      <c r="D113" s="142" t="s">
        <v>161</v>
      </c>
      <c r="E113" s="143">
        <v>18.03003</v>
      </c>
      <c r="F113" s="144"/>
      <c r="G113" s="145">
        <f>ROUND(E113*F113,2)</f>
        <v>0</v>
      </c>
      <c r="H113" s="144"/>
      <c r="I113" s="145">
        <f>ROUND(E113*H113,2)</f>
        <v>0</v>
      </c>
      <c r="J113" s="144"/>
      <c r="K113" s="145">
        <f>ROUND(E113*J113,2)</f>
        <v>0</v>
      </c>
      <c r="L113" s="145">
        <v>21</v>
      </c>
      <c r="M113" s="145">
        <f>G113*(1+L113/100)</f>
        <v>0</v>
      </c>
      <c r="N113" s="145">
        <v>0</v>
      </c>
      <c r="O113" s="145">
        <f>ROUND(E113*N113,2)</f>
        <v>0</v>
      </c>
      <c r="P113" s="145">
        <v>0</v>
      </c>
      <c r="Q113" s="145">
        <f>ROUND(E113*P113,2)</f>
        <v>0</v>
      </c>
      <c r="R113" s="145"/>
      <c r="S113" s="145" t="s">
        <v>124</v>
      </c>
      <c r="T113" s="146" t="s">
        <v>124</v>
      </c>
      <c r="U113" s="114">
        <v>0.39</v>
      </c>
      <c r="V113" s="114">
        <f>ROUND(E113*U113,2)</f>
        <v>7.03</v>
      </c>
      <c r="W113" s="114"/>
      <c r="X113" s="114" t="s">
        <v>236</v>
      </c>
      <c r="Y113" s="109"/>
      <c r="Z113" s="109"/>
      <c r="AA113" s="109"/>
      <c r="AB113" s="109"/>
      <c r="AC113" s="109"/>
      <c r="AD113" s="109"/>
      <c r="AE113" s="109"/>
      <c r="AF113" s="109"/>
      <c r="AG113" s="109" t="s">
        <v>237</v>
      </c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</row>
    <row r="114" spans="1:60">
      <c r="A114" s="126" t="s">
        <v>119</v>
      </c>
      <c r="B114" s="127" t="s">
        <v>81</v>
      </c>
      <c r="C114" s="147" t="s">
        <v>82</v>
      </c>
      <c r="D114" s="128"/>
      <c r="E114" s="129"/>
      <c r="F114" s="130"/>
      <c r="G114" s="130">
        <f>SUMIF(AG115:AG129,"&lt;&gt;NOR",G115:G129)</f>
        <v>0</v>
      </c>
      <c r="H114" s="130"/>
      <c r="I114" s="130">
        <f>SUM(I115:I129)</f>
        <v>0</v>
      </c>
      <c r="J114" s="130"/>
      <c r="K114" s="130">
        <f>SUM(K115:K129)</f>
        <v>0</v>
      </c>
      <c r="L114" s="130"/>
      <c r="M114" s="130">
        <f>SUM(M115:M129)</f>
        <v>0</v>
      </c>
      <c r="N114" s="130"/>
      <c r="O114" s="130">
        <f>SUM(O115:O129)</f>
        <v>0</v>
      </c>
      <c r="P114" s="130"/>
      <c r="Q114" s="130">
        <f>SUM(Q115:Q129)</f>
        <v>0</v>
      </c>
      <c r="R114" s="130"/>
      <c r="S114" s="130"/>
      <c r="T114" s="131"/>
      <c r="U114" s="125"/>
      <c r="V114" s="125">
        <f>SUM(V115:V129)</f>
        <v>0</v>
      </c>
      <c r="W114" s="125"/>
      <c r="X114" s="125"/>
      <c r="AG114" t="s">
        <v>120</v>
      </c>
    </row>
    <row r="115" spans="1:60" outlineLevel="1">
      <c r="A115" s="140">
        <v>19</v>
      </c>
      <c r="B115" s="141" t="s">
        <v>293</v>
      </c>
      <c r="C115" s="155" t="s">
        <v>294</v>
      </c>
      <c r="D115" s="142" t="s">
        <v>218</v>
      </c>
      <c r="E115" s="143">
        <v>6</v>
      </c>
      <c r="F115" s="144"/>
      <c r="G115" s="145">
        <f>ROUND(E115*F115,2)</f>
        <v>0</v>
      </c>
      <c r="H115" s="144"/>
      <c r="I115" s="145">
        <f>ROUND(E115*H115,2)</f>
        <v>0</v>
      </c>
      <c r="J115" s="144"/>
      <c r="K115" s="145">
        <f>ROUND(E115*J115,2)</f>
        <v>0</v>
      </c>
      <c r="L115" s="145">
        <v>21</v>
      </c>
      <c r="M115" s="145">
        <f>G115*(1+L115/100)</f>
        <v>0</v>
      </c>
      <c r="N115" s="145">
        <v>0</v>
      </c>
      <c r="O115" s="145">
        <f>ROUND(E115*N115,2)</f>
        <v>0</v>
      </c>
      <c r="P115" s="145">
        <v>0</v>
      </c>
      <c r="Q115" s="145">
        <f>ROUND(E115*P115,2)</f>
        <v>0</v>
      </c>
      <c r="R115" s="145"/>
      <c r="S115" s="145" t="s">
        <v>295</v>
      </c>
      <c r="T115" s="146" t="s">
        <v>296</v>
      </c>
      <c r="U115" s="114">
        <v>0</v>
      </c>
      <c r="V115" s="114">
        <f>ROUND(E115*U115,2)</f>
        <v>0</v>
      </c>
      <c r="W115" s="114"/>
      <c r="X115" s="114" t="s">
        <v>125</v>
      </c>
      <c r="Y115" s="109"/>
      <c r="Z115" s="109"/>
      <c r="AA115" s="109"/>
      <c r="AB115" s="109"/>
      <c r="AC115" s="109"/>
      <c r="AD115" s="109"/>
      <c r="AE115" s="109"/>
      <c r="AF115" s="109"/>
      <c r="AG115" s="109" t="s">
        <v>297</v>
      </c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</row>
    <row r="116" spans="1:60" outlineLevel="1">
      <c r="A116" s="140">
        <v>20</v>
      </c>
      <c r="B116" s="141" t="s">
        <v>298</v>
      </c>
      <c r="C116" s="155" t="s">
        <v>299</v>
      </c>
      <c r="D116" s="142" t="s">
        <v>218</v>
      </c>
      <c r="E116" s="143">
        <v>30</v>
      </c>
      <c r="F116" s="144"/>
      <c r="G116" s="145">
        <f>ROUND(E116*F116,2)</f>
        <v>0</v>
      </c>
      <c r="H116" s="144"/>
      <c r="I116" s="145">
        <f>ROUND(E116*H116,2)</f>
        <v>0</v>
      </c>
      <c r="J116" s="144"/>
      <c r="K116" s="145">
        <f>ROUND(E116*J116,2)</f>
        <v>0</v>
      </c>
      <c r="L116" s="145">
        <v>21</v>
      </c>
      <c r="M116" s="145">
        <f>G116*(1+L116/100)</f>
        <v>0</v>
      </c>
      <c r="N116" s="145">
        <v>0</v>
      </c>
      <c r="O116" s="145">
        <f>ROUND(E116*N116,2)</f>
        <v>0</v>
      </c>
      <c r="P116" s="145">
        <v>0</v>
      </c>
      <c r="Q116" s="145">
        <f>ROUND(E116*P116,2)</f>
        <v>0</v>
      </c>
      <c r="R116" s="145"/>
      <c r="S116" s="145" t="s">
        <v>295</v>
      </c>
      <c r="T116" s="146" t="s">
        <v>296</v>
      </c>
      <c r="U116" s="114">
        <v>0</v>
      </c>
      <c r="V116" s="114">
        <f>ROUND(E116*U116,2)</f>
        <v>0</v>
      </c>
      <c r="W116" s="114"/>
      <c r="X116" s="114" t="s">
        <v>125</v>
      </c>
      <c r="Y116" s="109"/>
      <c r="Z116" s="109"/>
      <c r="AA116" s="109"/>
      <c r="AB116" s="109"/>
      <c r="AC116" s="109"/>
      <c r="AD116" s="109"/>
      <c r="AE116" s="109"/>
      <c r="AF116" s="109"/>
      <c r="AG116" s="109" t="s">
        <v>297</v>
      </c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</row>
    <row r="117" spans="1:60" outlineLevel="1">
      <c r="A117" s="140">
        <v>21</v>
      </c>
      <c r="B117" s="141" t="s">
        <v>300</v>
      </c>
      <c r="C117" s="155" t="s">
        <v>301</v>
      </c>
      <c r="D117" s="142" t="s">
        <v>218</v>
      </c>
      <c r="E117" s="143">
        <v>6</v>
      </c>
      <c r="F117" s="144"/>
      <c r="G117" s="145">
        <f>ROUND(E117*F117,2)</f>
        <v>0</v>
      </c>
      <c r="H117" s="144"/>
      <c r="I117" s="145">
        <f>ROUND(E117*H117,2)</f>
        <v>0</v>
      </c>
      <c r="J117" s="144"/>
      <c r="K117" s="145">
        <f>ROUND(E117*J117,2)</f>
        <v>0</v>
      </c>
      <c r="L117" s="145">
        <v>21</v>
      </c>
      <c r="M117" s="145">
        <f>G117*(1+L117/100)</f>
        <v>0</v>
      </c>
      <c r="N117" s="145">
        <v>0</v>
      </c>
      <c r="O117" s="145">
        <f>ROUND(E117*N117,2)</f>
        <v>0</v>
      </c>
      <c r="P117" s="145">
        <v>0</v>
      </c>
      <c r="Q117" s="145">
        <f>ROUND(E117*P117,2)</f>
        <v>0</v>
      </c>
      <c r="R117" s="145"/>
      <c r="S117" s="145" t="s">
        <v>295</v>
      </c>
      <c r="T117" s="146" t="s">
        <v>296</v>
      </c>
      <c r="U117" s="114">
        <v>0</v>
      </c>
      <c r="V117" s="114">
        <f>ROUND(E117*U117,2)</f>
        <v>0</v>
      </c>
      <c r="W117" s="114"/>
      <c r="X117" s="114" t="s">
        <v>125</v>
      </c>
      <c r="Y117" s="109"/>
      <c r="Z117" s="109"/>
      <c r="AA117" s="109"/>
      <c r="AB117" s="109"/>
      <c r="AC117" s="109"/>
      <c r="AD117" s="109"/>
      <c r="AE117" s="109"/>
      <c r="AF117" s="109"/>
      <c r="AG117" s="109" t="s">
        <v>297</v>
      </c>
      <c r="AH117" s="109"/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</row>
    <row r="118" spans="1:60" outlineLevel="1">
      <c r="A118" s="140">
        <v>22</v>
      </c>
      <c r="B118" s="141" t="s">
        <v>302</v>
      </c>
      <c r="C118" s="155" t="s">
        <v>303</v>
      </c>
      <c r="D118" s="142" t="s">
        <v>304</v>
      </c>
      <c r="E118" s="143">
        <v>9</v>
      </c>
      <c r="F118" s="144"/>
      <c r="G118" s="145">
        <f>ROUND(E118*F118,2)</f>
        <v>0</v>
      </c>
      <c r="H118" s="144"/>
      <c r="I118" s="145">
        <f>ROUND(E118*H118,2)</f>
        <v>0</v>
      </c>
      <c r="J118" s="144"/>
      <c r="K118" s="145">
        <f>ROUND(E118*J118,2)</f>
        <v>0</v>
      </c>
      <c r="L118" s="145">
        <v>21</v>
      </c>
      <c r="M118" s="145">
        <f>G118*(1+L118/100)</f>
        <v>0</v>
      </c>
      <c r="N118" s="145">
        <v>0</v>
      </c>
      <c r="O118" s="145">
        <f>ROUND(E118*N118,2)</f>
        <v>0</v>
      </c>
      <c r="P118" s="145">
        <v>0</v>
      </c>
      <c r="Q118" s="145">
        <f>ROUND(E118*P118,2)</f>
        <v>0</v>
      </c>
      <c r="R118" s="145"/>
      <c r="S118" s="145" t="s">
        <v>295</v>
      </c>
      <c r="T118" s="146" t="s">
        <v>296</v>
      </c>
      <c r="U118" s="114">
        <v>0</v>
      </c>
      <c r="V118" s="114">
        <f>ROUND(E118*U118,2)</f>
        <v>0</v>
      </c>
      <c r="W118" s="114"/>
      <c r="X118" s="114" t="s">
        <v>125</v>
      </c>
      <c r="Y118" s="109"/>
      <c r="Z118" s="109"/>
      <c r="AA118" s="109"/>
      <c r="AB118" s="109"/>
      <c r="AC118" s="109"/>
      <c r="AD118" s="109"/>
      <c r="AE118" s="109"/>
      <c r="AF118" s="109"/>
      <c r="AG118" s="109" t="s">
        <v>297</v>
      </c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</row>
    <row r="119" spans="1:60" ht="22.5" outlineLevel="1">
      <c r="A119" s="140">
        <v>23</v>
      </c>
      <c r="B119" s="141" t="s">
        <v>305</v>
      </c>
      <c r="C119" s="155" t="s">
        <v>306</v>
      </c>
      <c r="D119" s="142" t="s">
        <v>304</v>
      </c>
      <c r="E119" s="143">
        <v>1</v>
      </c>
      <c r="F119" s="144"/>
      <c r="G119" s="145">
        <f>ROUND(E119*F119,2)</f>
        <v>0</v>
      </c>
      <c r="H119" s="144"/>
      <c r="I119" s="145">
        <f>ROUND(E119*H119,2)</f>
        <v>0</v>
      </c>
      <c r="J119" s="144"/>
      <c r="K119" s="145">
        <f>ROUND(E119*J119,2)</f>
        <v>0</v>
      </c>
      <c r="L119" s="145">
        <v>21</v>
      </c>
      <c r="M119" s="145">
        <f>G119*(1+L119/100)</f>
        <v>0</v>
      </c>
      <c r="N119" s="145">
        <v>0</v>
      </c>
      <c r="O119" s="145">
        <f>ROUND(E119*N119,2)</f>
        <v>0</v>
      </c>
      <c r="P119" s="145">
        <v>0</v>
      </c>
      <c r="Q119" s="145">
        <f>ROUND(E119*P119,2)</f>
        <v>0</v>
      </c>
      <c r="R119" s="145"/>
      <c r="S119" s="145" t="s">
        <v>295</v>
      </c>
      <c r="T119" s="146" t="s">
        <v>296</v>
      </c>
      <c r="U119" s="114">
        <v>0</v>
      </c>
      <c r="V119" s="114">
        <f>ROUND(E119*U119,2)</f>
        <v>0</v>
      </c>
      <c r="W119" s="114"/>
      <c r="X119" s="114" t="s">
        <v>125</v>
      </c>
      <c r="Y119" s="109"/>
      <c r="Z119" s="109"/>
      <c r="AA119" s="109"/>
      <c r="AB119" s="109"/>
      <c r="AC119" s="109"/>
      <c r="AD119" s="109"/>
      <c r="AE119" s="109"/>
      <c r="AF119" s="109"/>
      <c r="AG119" s="109" t="s">
        <v>297</v>
      </c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</row>
    <row r="120" spans="1:60" outlineLevel="1">
      <c r="A120" s="140">
        <v>24</v>
      </c>
      <c r="B120" s="141" t="s">
        <v>307</v>
      </c>
      <c r="C120" s="155" t="s">
        <v>308</v>
      </c>
      <c r="D120" s="142" t="s">
        <v>218</v>
      </c>
      <c r="E120" s="143">
        <v>32</v>
      </c>
      <c r="F120" s="144"/>
      <c r="G120" s="145">
        <f>ROUND(E120*F120,2)</f>
        <v>0</v>
      </c>
      <c r="H120" s="144"/>
      <c r="I120" s="145">
        <f>ROUND(E120*H120,2)</f>
        <v>0</v>
      </c>
      <c r="J120" s="144"/>
      <c r="K120" s="145">
        <f>ROUND(E120*J120,2)</f>
        <v>0</v>
      </c>
      <c r="L120" s="145">
        <v>21</v>
      </c>
      <c r="M120" s="145">
        <f>G120*(1+L120/100)</f>
        <v>0</v>
      </c>
      <c r="N120" s="145">
        <v>0</v>
      </c>
      <c r="O120" s="145">
        <f>ROUND(E120*N120,2)</f>
        <v>0</v>
      </c>
      <c r="P120" s="145">
        <v>0</v>
      </c>
      <c r="Q120" s="145">
        <f>ROUND(E120*P120,2)</f>
        <v>0</v>
      </c>
      <c r="R120" s="145"/>
      <c r="S120" s="145" t="s">
        <v>295</v>
      </c>
      <c r="T120" s="146" t="s">
        <v>296</v>
      </c>
      <c r="U120" s="114">
        <v>0</v>
      </c>
      <c r="V120" s="114">
        <f>ROUND(E120*U120,2)</f>
        <v>0</v>
      </c>
      <c r="W120" s="114"/>
      <c r="X120" s="114" t="s">
        <v>125</v>
      </c>
      <c r="Y120" s="109"/>
      <c r="Z120" s="109"/>
      <c r="AA120" s="109"/>
      <c r="AB120" s="109"/>
      <c r="AC120" s="109"/>
      <c r="AD120" s="109"/>
      <c r="AE120" s="109"/>
      <c r="AF120" s="109"/>
      <c r="AG120" s="109" t="s">
        <v>297</v>
      </c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</row>
    <row r="121" spans="1:60" outlineLevel="1">
      <c r="A121" s="140">
        <v>25</v>
      </c>
      <c r="B121" s="141" t="s">
        <v>309</v>
      </c>
      <c r="C121" s="155" t="s">
        <v>310</v>
      </c>
      <c r="D121" s="142" t="s">
        <v>218</v>
      </c>
      <c r="E121" s="143">
        <v>15</v>
      </c>
      <c r="F121" s="144"/>
      <c r="G121" s="145">
        <f>ROUND(E121*F121,2)</f>
        <v>0</v>
      </c>
      <c r="H121" s="144"/>
      <c r="I121" s="145">
        <f>ROUND(E121*H121,2)</f>
        <v>0</v>
      </c>
      <c r="J121" s="144"/>
      <c r="K121" s="145">
        <f>ROUND(E121*J121,2)</f>
        <v>0</v>
      </c>
      <c r="L121" s="145">
        <v>21</v>
      </c>
      <c r="M121" s="145">
        <f>G121*(1+L121/100)</f>
        <v>0</v>
      </c>
      <c r="N121" s="145">
        <v>0</v>
      </c>
      <c r="O121" s="145">
        <f>ROUND(E121*N121,2)</f>
        <v>0</v>
      </c>
      <c r="P121" s="145">
        <v>0</v>
      </c>
      <c r="Q121" s="145">
        <f>ROUND(E121*P121,2)</f>
        <v>0</v>
      </c>
      <c r="R121" s="145"/>
      <c r="S121" s="145" t="s">
        <v>295</v>
      </c>
      <c r="T121" s="146" t="s">
        <v>296</v>
      </c>
      <c r="U121" s="114">
        <v>0</v>
      </c>
      <c r="V121" s="114">
        <f>ROUND(E121*U121,2)</f>
        <v>0</v>
      </c>
      <c r="W121" s="114"/>
      <c r="X121" s="114" t="s">
        <v>125</v>
      </c>
      <c r="Y121" s="109"/>
      <c r="Z121" s="109"/>
      <c r="AA121" s="109"/>
      <c r="AB121" s="109"/>
      <c r="AC121" s="109"/>
      <c r="AD121" s="109"/>
      <c r="AE121" s="109"/>
      <c r="AF121" s="109"/>
      <c r="AG121" s="109" t="s">
        <v>297</v>
      </c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</row>
    <row r="122" spans="1:60" outlineLevel="1">
      <c r="A122" s="140">
        <v>26</v>
      </c>
      <c r="B122" s="141" t="s">
        <v>311</v>
      </c>
      <c r="C122" s="155" t="s">
        <v>312</v>
      </c>
      <c r="D122" s="142" t="s">
        <v>218</v>
      </c>
      <c r="E122" s="143">
        <v>5</v>
      </c>
      <c r="F122" s="144"/>
      <c r="G122" s="145">
        <f>ROUND(E122*F122,2)</f>
        <v>0</v>
      </c>
      <c r="H122" s="144"/>
      <c r="I122" s="145">
        <f>ROUND(E122*H122,2)</f>
        <v>0</v>
      </c>
      <c r="J122" s="144"/>
      <c r="K122" s="145">
        <f>ROUND(E122*J122,2)</f>
        <v>0</v>
      </c>
      <c r="L122" s="145">
        <v>21</v>
      </c>
      <c r="M122" s="145">
        <f>G122*(1+L122/100)</f>
        <v>0</v>
      </c>
      <c r="N122" s="145">
        <v>0</v>
      </c>
      <c r="O122" s="145">
        <f>ROUND(E122*N122,2)</f>
        <v>0</v>
      </c>
      <c r="P122" s="145">
        <v>0</v>
      </c>
      <c r="Q122" s="145">
        <f>ROUND(E122*P122,2)</f>
        <v>0</v>
      </c>
      <c r="R122" s="145"/>
      <c r="S122" s="145" t="s">
        <v>295</v>
      </c>
      <c r="T122" s="146" t="s">
        <v>296</v>
      </c>
      <c r="U122" s="114">
        <v>0</v>
      </c>
      <c r="V122" s="114">
        <f>ROUND(E122*U122,2)</f>
        <v>0</v>
      </c>
      <c r="W122" s="114"/>
      <c r="X122" s="114" t="s">
        <v>125</v>
      </c>
      <c r="Y122" s="109"/>
      <c r="Z122" s="109"/>
      <c r="AA122" s="109"/>
      <c r="AB122" s="109"/>
      <c r="AC122" s="109"/>
      <c r="AD122" s="109"/>
      <c r="AE122" s="109"/>
      <c r="AF122" s="109"/>
      <c r="AG122" s="109" t="s">
        <v>297</v>
      </c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</row>
    <row r="123" spans="1:60" outlineLevel="1">
      <c r="A123" s="140">
        <v>27</v>
      </c>
      <c r="B123" s="141" t="s">
        <v>313</v>
      </c>
      <c r="C123" s="155" t="s">
        <v>314</v>
      </c>
      <c r="D123" s="142" t="s">
        <v>304</v>
      </c>
      <c r="E123" s="143">
        <v>6</v>
      </c>
      <c r="F123" s="144"/>
      <c r="G123" s="145">
        <f>ROUND(E123*F123,2)</f>
        <v>0</v>
      </c>
      <c r="H123" s="144"/>
      <c r="I123" s="145">
        <f>ROUND(E123*H123,2)</f>
        <v>0</v>
      </c>
      <c r="J123" s="144"/>
      <c r="K123" s="145">
        <f>ROUND(E123*J123,2)</f>
        <v>0</v>
      </c>
      <c r="L123" s="145">
        <v>21</v>
      </c>
      <c r="M123" s="145">
        <f>G123*(1+L123/100)</f>
        <v>0</v>
      </c>
      <c r="N123" s="145">
        <v>0</v>
      </c>
      <c r="O123" s="145">
        <f>ROUND(E123*N123,2)</f>
        <v>0</v>
      </c>
      <c r="P123" s="145">
        <v>0</v>
      </c>
      <c r="Q123" s="145">
        <f>ROUND(E123*P123,2)</f>
        <v>0</v>
      </c>
      <c r="R123" s="145"/>
      <c r="S123" s="145" t="s">
        <v>295</v>
      </c>
      <c r="T123" s="146" t="s">
        <v>296</v>
      </c>
      <c r="U123" s="114">
        <v>0</v>
      </c>
      <c r="V123" s="114">
        <f>ROUND(E123*U123,2)</f>
        <v>0</v>
      </c>
      <c r="W123" s="114"/>
      <c r="X123" s="114" t="s">
        <v>125</v>
      </c>
      <c r="Y123" s="109"/>
      <c r="Z123" s="109"/>
      <c r="AA123" s="109"/>
      <c r="AB123" s="109"/>
      <c r="AC123" s="109"/>
      <c r="AD123" s="109"/>
      <c r="AE123" s="109"/>
      <c r="AF123" s="109"/>
      <c r="AG123" s="109" t="s">
        <v>297</v>
      </c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</row>
    <row r="124" spans="1:60" outlineLevel="1">
      <c r="A124" s="140">
        <v>28</v>
      </c>
      <c r="B124" s="141" t="s">
        <v>315</v>
      </c>
      <c r="C124" s="155" t="s">
        <v>316</v>
      </c>
      <c r="D124" s="142" t="s">
        <v>304</v>
      </c>
      <c r="E124" s="143">
        <v>1</v>
      </c>
      <c r="F124" s="144"/>
      <c r="G124" s="145">
        <f>ROUND(E124*F124,2)</f>
        <v>0</v>
      </c>
      <c r="H124" s="144"/>
      <c r="I124" s="145">
        <f>ROUND(E124*H124,2)</f>
        <v>0</v>
      </c>
      <c r="J124" s="144"/>
      <c r="K124" s="145">
        <f>ROUND(E124*J124,2)</f>
        <v>0</v>
      </c>
      <c r="L124" s="145">
        <v>21</v>
      </c>
      <c r="M124" s="145">
        <f>G124*(1+L124/100)</f>
        <v>0</v>
      </c>
      <c r="N124" s="145">
        <v>0</v>
      </c>
      <c r="O124" s="145">
        <f>ROUND(E124*N124,2)</f>
        <v>0</v>
      </c>
      <c r="P124" s="145">
        <v>0</v>
      </c>
      <c r="Q124" s="145">
        <f>ROUND(E124*P124,2)</f>
        <v>0</v>
      </c>
      <c r="R124" s="145"/>
      <c r="S124" s="145" t="s">
        <v>295</v>
      </c>
      <c r="T124" s="146" t="s">
        <v>296</v>
      </c>
      <c r="U124" s="114">
        <v>0</v>
      </c>
      <c r="V124" s="114">
        <f>ROUND(E124*U124,2)</f>
        <v>0</v>
      </c>
      <c r="W124" s="114"/>
      <c r="X124" s="114" t="s">
        <v>125</v>
      </c>
      <c r="Y124" s="109"/>
      <c r="Z124" s="109"/>
      <c r="AA124" s="109"/>
      <c r="AB124" s="109"/>
      <c r="AC124" s="109"/>
      <c r="AD124" s="109"/>
      <c r="AE124" s="109"/>
      <c r="AF124" s="109"/>
      <c r="AG124" s="109" t="s">
        <v>297</v>
      </c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</row>
    <row r="125" spans="1:60" outlineLevel="1">
      <c r="A125" s="140">
        <v>29</v>
      </c>
      <c r="B125" s="141" t="s">
        <v>317</v>
      </c>
      <c r="C125" s="155" t="s">
        <v>318</v>
      </c>
      <c r="D125" s="142" t="s">
        <v>319</v>
      </c>
      <c r="E125" s="143">
        <v>1</v>
      </c>
      <c r="F125" s="144"/>
      <c r="G125" s="145">
        <f>ROUND(E125*F125,2)</f>
        <v>0</v>
      </c>
      <c r="H125" s="144"/>
      <c r="I125" s="145">
        <f>ROUND(E125*H125,2)</f>
        <v>0</v>
      </c>
      <c r="J125" s="144"/>
      <c r="K125" s="145">
        <f>ROUND(E125*J125,2)</f>
        <v>0</v>
      </c>
      <c r="L125" s="145">
        <v>21</v>
      </c>
      <c r="M125" s="145">
        <f>G125*(1+L125/100)</f>
        <v>0</v>
      </c>
      <c r="N125" s="145">
        <v>0</v>
      </c>
      <c r="O125" s="145">
        <f>ROUND(E125*N125,2)</f>
        <v>0</v>
      </c>
      <c r="P125" s="145">
        <v>0</v>
      </c>
      <c r="Q125" s="145">
        <f>ROUND(E125*P125,2)</f>
        <v>0</v>
      </c>
      <c r="R125" s="145"/>
      <c r="S125" s="145" t="s">
        <v>295</v>
      </c>
      <c r="T125" s="146" t="s">
        <v>296</v>
      </c>
      <c r="U125" s="114">
        <v>0</v>
      </c>
      <c r="V125" s="114">
        <f>ROUND(E125*U125,2)</f>
        <v>0</v>
      </c>
      <c r="W125" s="114"/>
      <c r="X125" s="114" t="s">
        <v>125</v>
      </c>
      <c r="Y125" s="109"/>
      <c r="Z125" s="109"/>
      <c r="AA125" s="109"/>
      <c r="AB125" s="109"/>
      <c r="AC125" s="109"/>
      <c r="AD125" s="109"/>
      <c r="AE125" s="109"/>
      <c r="AF125" s="109"/>
      <c r="AG125" s="109" t="s">
        <v>297</v>
      </c>
      <c r="AH125" s="109"/>
      <c r="AI125" s="109"/>
      <c r="AJ125" s="109"/>
      <c r="AK125" s="109"/>
      <c r="AL125" s="109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  <c r="BB125" s="109"/>
      <c r="BC125" s="109"/>
      <c r="BD125" s="109"/>
      <c r="BE125" s="109"/>
      <c r="BF125" s="109"/>
      <c r="BG125" s="109"/>
      <c r="BH125" s="109"/>
    </row>
    <row r="126" spans="1:60" outlineLevel="1">
      <c r="A126" s="140">
        <v>30</v>
      </c>
      <c r="B126" s="141" t="s">
        <v>320</v>
      </c>
      <c r="C126" s="155" t="s">
        <v>321</v>
      </c>
      <c r="D126" s="142" t="s">
        <v>319</v>
      </c>
      <c r="E126" s="143">
        <v>1</v>
      </c>
      <c r="F126" s="144"/>
      <c r="G126" s="145">
        <f>ROUND(E126*F126,2)</f>
        <v>0</v>
      </c>
      <c r="H126" s="144"/>
      <c r="I126" s="145">
        <f>ROUND(E126*H126,2)</f>
        <v>0</v>
      </c>
      <c r="J126" s="144"/>
      <c r="K126" s="145">
        <f>ROUND(E126*J126,2)</f>
        <v>0</v>
      </c>
      <c r="L126" s="145">
        <v>21</v>
      </c>
      <c r="M126" s="145">
        <f>G126*(1+L126/100)</f>
        <v>0</v>
      </c>
      <c r="N126" s="145">
        <v>0</v>
      </c>
      <c r="O126" s="145">
        <f>ROUND(E126*N126,2)</f>
        <v>0</v>
      </c>
      <c r="P126" s="145">
        <v>0</v>
      </c>
      <c r="Q126" s="145">
        <f>ROUND(E126*P126,2)</f>
        <v>0</v>
      </c>
      <c r="R126" s="145"/>
      <c r="S126" s="145" t="s">
        <v>295</v>
      </c>
      <c r="T126" s="146" t="s">
        <v>296</v>
      </c>
      <c r="U126" s="114">
        <v>0</v>
      </c>
      <c r="V126" s="114">
        <f>ROUND(E126*U126,2)</f>
        <v>0</v>
      </c>
      <c r="W126" s="114"/>
      <c r="X126" s="114" t="s">
        <v>125</v>
      </c>
      <c r="Y126" s="109"/>
      <c r="Z126" s="109"/>
      <c r="AA126" s="109"/>
      <c r="AB126" s="109"/>
      <c r="AC126" s="109"/>
      <c r="AD126" s="109"/>
      <c r="AE126" s="109"/>
      <c r="AF126" s="109"/>
      <c r="AG126" s="109" t="s">
        <v>297</v>
      </c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</row>
    <row r="127" spans="1:60" outlineLevel="1">
      <c r="A127" s="140">
        <v>31</v>
      </c>
      <c r="B127" s="141" t="s">
        <v>322</v>
      </c>
      <c r="C127" s="155" t="s">
        <v>323</v>
      </c>
      <c r="D127" s="142" t="s">
        <v>319</v>
      </c>
      <c r="E127" s="143">
        <v>1</v>
      </c>
      <c r="F127" s="144"/>
      <c r="G127" s="145">
        <f>ROUND(E127*F127,2)</f>
        <v>0</v>
      </c>
      <c r="H127" s="144"/>
      <c r="I127" s="145">
        <f>ROUND(E127*H127,2)</f>
        <v>0</v>
      </c>
      <c r="J127" s="144"/>
      <c r="K127" s="145">
        <f>ROUND(E127*J127,2)</f>
        <v>0</v>
      </c>
      <c r="L127" s="145">
        <v>21</v>
      </c>
      <c r="M127" s="145">
        <f>G127*(1+L127/100)</f>
        <v>0</v>
      </c>
      <c r="N127" s="145">
        <v>0</v>
      </c>
      <c r="O127" s="145">
        <f>ROUND(E127*N127,2)</f>
        <v>0</v>
      </c>
      <c r="P127" s="145">
        <v>0</v>
      </c>
      <c r="Q127" s="145">
        <f>ROUND(E127*P127,2)</f>
        <v>0</v>
      </c>
      <c r="R127" s="145"/>
      <c r="S127" s="145" t="s">
        <v>295</v>
      </c>
      <c r="T127" s="146" t="s">
        <v>296</v>
      </c>
      <c r="U127" s="114">
        <v>0</v>
      </c>
      <c r="V127" s="114">
        <f>ROUND(E127*U127,2)</f>
        <v>0</v>
      </c>
      <c r="W127" s="114"/>
      <c r="X127" s="114" t="s">
        <v>125</v>
      </c>
      <c r="Y127" s="109"/>
      <c r="Z127" s="109"/>
      <c r="AA127" s="109"/>
      <c r="AB127" s="109"/>
      <c r="AC127" s="109"/>
      <c r="AD127" s="109"/>
      <c r="AE127" s="109"/>
      <c r="AF127" s="109"/>
      <c r="AG127" s="109" t="s">
        <v>297</v>
      </c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</row>
    <row r="128" spans="1:60" outlineLevel="1">
      <c r="A128" s="140">
        <v>32</v>
      </c>
      <c r="B128" s="141" t="s">
        <v>324</v>
      </c>
      <c r="C128" s="155" t="s">
        <v>325</v>
      </c>
      <c r="D128" s="142" t="s">
        <v>319</v>
      </c>
      <c r="E128" s="143">
        <v>1</v>
      </c>
      <c r="F128" s="144"/>
      <c r="G128" s="145">
        <f>ROUND(E128*F128,2)</f>
        <v>0</v>
      </c>
      <c r="H128" s="144"/>
      <c r="I128" s="145">
        <f>ROUND(E128*H128,2)</f>
        <v>0</v>
      </c>
      <c r="J128" s="144"/>
      <c r="K128" s="145">
        <f>ROUND(E128*J128,2)</f>
        <v>0</v>
      </c>
      <c r="L128" s="145">
        <v>21</v>
      </c>
      <c r="M128" s="145">
        <f>G128*(1+L128/100)</f>
        <v>0</v>
      </c>
      <c r="N128" s="145">
        <v>0</v>
      </c>
      <c r="O128" s="145">
        <f>ROUND(E128*N128,2)</f>
        <v>0</v>
      </c>
      <c r="P128" s="145">
        <v>0</v>
      </c>
      <c r="Q128" s="145">
        <f>ROUND(E128*P128,2)</f>
        <v>0</v>
      </c>
      <c r="R128" s="145"/>
      <c r="S128" s="145" t="s">
        <v>295</v>
      </c>
      <c r="T128" s="146" t="s">
        <v>296</v>
      </c>
      <c r="U128" s="114">
        <v>0</v>
      </c>
      <c r="V128" s="114">
        <f>ROUND(E128*U128,2)</f>
        <v>0</v>
      </c>
      <c r="W128" s="114"/>
      <c r="X128" s="114" t="s">
        <v>125</v>
      </c>
      <c r="Y128" s="109"/>
      <c r="Z128" s="109"/>
      <c r="AA128" s="109"/>
      <c r="AB128" s="109"/>
      <c r="AC128" s="109"/>
      <c r="AD128" s="109"/>
      <c r="AE128" s="109"/>
      <c r="AF128" s="109"/>
      <c r="AG128" s="109" t="s">
        <v>297</v>
      </c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</row>
    <row r="129" spans="1:60" ht="22.5" outlineLevel="1">
      <c r="A129" s="140">
        <v>33</v>
      </c>
      <c r="B129" s="141" t="s">
        <v>326</v>
      </c>
      <c r="C129" s="155" t="s">
        <v>327</v>
      </c>
      <c r="D129" s="142" t="s">
        <v>319</v>
      </c>
      <c r="E129" s="143">
        <v>1</v>
      </c>
      <c r="F129" s="144"/>
      <c r="G129" s="145">
        <f>ROUND(E129*F129,2)</f>
        <v>0</v>
      </c>
      <c r="H129" s="144"/>
      <c r="I129" s="145">
        <f>ROUND(E129*H129,2)</f>
        <v>0</v>
      </c>
      <c r="J129" s="144"/>
      <c r="K129" s="145">
        <f>ROUND(E129*J129,2)</f>
        <v>0</v>
      </c>
      <c r="L129" s="145">
        <v>21</v>
      </c>
      <c r="M129" s="145">
        <f>G129*(1+L129/100)</f>
        <v>0</v>
      </c>
      <c r="N129" s="145">
        <v>0</v>
      </c>
      <c r="O129" s="145">
        <f>ROUND(E129*N129,2)</f>
        <v>0</v>
      </c>
      <c r="P129" s="145">
        <v>0</v>
      </c>
      <c r="Q129" s="145">
        <f>ROUND(E129*P129,2)</f>
        <v>0</v>
      </c>
      <c r="R129" s="145"/>
      <c r="S129" s="145" t="s">
        <v>295</v>
      </c>
      <c r="T129" s="146" t="s">
        <v>296</v>
      </c>
      <c r="U129" s="114">
        <v>0</v>
      </c>
      <c r="V129" s="114">
        <f>ROUND(E129*U129,2)</f>
        <v>0</v>
      </c>
      <c r="W129" s="114"/>
      <c r="X129" s="114" t="s">
        <v>125</v>
      </c>
      <c r="Y129" s="109"/>
      <c r="Z129" s="109"/>
      <c r="AA129" s="109"/>
      <c r="AB129" s="109"/>
      <c r="AC129" s="109"/>
      <c r="AD129" s="109"/>
      <c r="AE129" s="109"/>
      <c r="AF129" s="109"/>
      <c r="AG129" s="109" t="s">
        <v>297</v>
      </c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</row>
    <row r="130" spans="1:60">
      <c r="A130" s="126" t="s">
        <v>119</v>
      </c>
      <c r="B130" s="127" t="s">
        <v>83</v>
      </c>
      <c r="C130" s="147" t="s">
        <v>84</v>
      </c>
      <c r="D130" s="128"/>
      <c r="E130" s="129"/>
      <c r="F130" s="130"/>
      <c r="G130" s="130">
        <f>SUMIF(AG131:AG139,"&lt;&gt;NOR",G131:G139)</f>
        <v>0</v>
      </c>
      <c r="H130" s="130"/>
      <c r="I130" s="130">
        <f>SUM(I131:I139)</f>
        <v>0</v>
      </c>
      <c r="J130" s="130"/>
      <c r="K130" s="130">
        <f>SUM(K131:K139)</f>
        <v>0</v>
      </c>
      <c r="L130" s="130"/>
      <c r="M130" s="130">
        <f>SUM(M131:M139)</f>
        <v>0</v>
      </c>
      <c r="N130" s="130"/>
      <c r="O130" s="130">
        <f>SUM(O131:O139)</f>
        <v>0</v>
      </c>
      <c r="P130" s="130"/>
      <c r="Q130" s="130">
        <f>SUM(Q131:Q139)</f>
        <v>0</v>
      </c>
      <c r="R130" s="130"/>
      <c r="S130" s="130"/>
      <c r="T130" s="131"/>
      <c r="U130" s="125"/>
      <c r="V130" s="125">
        <f>SUM(V131:V139)</f>
        <v>0.95</v>
      </c>
      <c r="W130" s="125"/>
      <c r="X130" s="125"/>
      <c r="AG130" t="s">
        <v>120</v>
      </c>
    </row>
    <row r="131" spans="1:60" ht="22.5" outlineLevel="1">
      <c r="A131" s="132">
        <v>34</v>
      </c>
      <c r="B131" s="133" t="s">
        <v>328</v>
      </c>
      <c r="C131" s="148" t="s">
        <v>329</v>
      </c>
      <c r="D131" s="134" t="s">
        <v>218</v>
      </c>
      <c r="E131" s="135">
        <v>36.520000000000003</v>
      </c>
      <c r="F131" s="136"/>
      <c r="G131" s="137">
        <f>ROUND(E131*F131,2)</f>
        <v>0</v>
      </c>
      <c r="H131" s="136"/>
      <c r="I131" s="137">
        <f>ROUND(E131*H131,2)</f>
        <v>0</v>
      </c>
      <c r="J131" s="136"/>
      <c r="K131" s="137">
        <f>ROUND(E131*J131,2)</f>
        <v>0</v>
      </c>
      <c r="L131" s="137">
        <v>21</v>
      </c>
      <c r="M131" s="137">
        <f>G131*(1+L131/100)</f>
        <v>0</v>
      </c>
      <c r="N131" s="137">
        <v>6.0000000000000002E-5</v>
      </c>
      <c r="O131" s="137">
        <f>ROUND(E131*N131,2)</f>
        <v>0</v>
      </c>
      <c r="P131" s="137">
        <v>0</v>
      </c>
      <c r="Q131" s="137">
        <f>ROUND(E131*P131,2)</f>
        <v>0</v>
      </c>
      <c r="R131" s="137"/>
      <c r="S131" s="137" t="s">
        <v>124</v>
      </c>
      <c r="T131" s="138" t="s">
        <v>124</v>
      </c>
      <c r="U131" s="114">
        <v>2.5999999999999999E-2</v>
      </c>
      <c r="V131" s="114">
        <f>ROUND(E131*U131,2)</f>
        <v>0.95</v>
      </c>
      <c r="W131" s="114"/>
      <c r="X131" s="114" t="s">
        <v>125</v>
      </c>
      <c r="Y131" s="109"/>
      <c r="Z131" s="109"/>
      <c r="AA131" s="109"/>
      <c r="AB131" s="109"/>
      <c r="AC131" s="109"/>
      <c r="AD131" s="109"/>
      <c r="AE131" s="109"/>
      <c r="AF131" s="109"/>
      <c r="AG131" s="109" t="s">
        <v>126</v>
      </c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</row>
    <row r="132" spans="1:60" outlineLevel="1">
      <c r="A132" s="112"/>
      <c r="B132" s="113"/>
      <c r="C132" s="149" t="s">
        <v>258</v>
      </c>
      <c r="D132" s="115"/>
      <c r="E132" s="116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4"/>
      <c r="V132" s="114"/>
      <c r="W132" s="114"/>
      <c r="X132" s="114"/>
      <c r="Y132" s="109"/>
      <c r="Z132" s="109"/>
      <c r="AA132" s="109"/>
      <c r="AB132" s="109"/>
      <c r="AC132" s="109"/>
      <c r="AD132" s="109"/>
      <c r="AE132" s="109"/>
      <c r="AF132" s="109"/>
      <c r="AG132" s="109" t="s">
        <v>128</v>
      </c>
      <c r="AH132" s="109">
        <v>0</v>
      </c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</row>
    <row r="133" spans="1:60" outlineLevel="1">
      <c r="A133" s="112"/>
      <c r="B133" s="113"/>
      <c r="C133" s="149" t="s">
        <v>259</v>
      </c>
      <c r="D133" s="115"/>
      <c r="E133" s="116"/>
      <c r="F133" s="114"/>
      <c r="G133" s="114"/>
      <c r="H133" s="114"/>
      <c r="I133" s="114"/>
      <c r="J133" s="114"/>
      <c r="K133" s="114"/>
      <c r="L133" s="114"/>
      <c r="M133" s="114"/>
      <c r="N133" s="114"/>
      <c r="O133" s="114"/>
      <c r="P133" s="114"/>
      <c r="Q133" s="114"/>
      <c r="R133" s="114"/>
      <c r="S133" s="114"/>
      <c r="T133" s="114"/>
      <c r="U133" s="114"/>
      <c r="V133" s="114"/>
      <c r="W133" s="114"/>
      <c r="X133" s="114"/>
      <c r="Y133" s="109"/>
      <c r="Z133" s="109"/>
      <c r="AA133" s="109"/>
      <c r="AB133" s="109"/>
      <c r="AC133" s="109"/>
      <c r="AD133" s="109"/>
      <c r="AE133" s="109"/>
      <c r="AF133" s="109"/>
      <c r="AG133" s="109" t="s">
        <v>128</v>
      </c>
      <c r="AH133" s="109">
        <v>0</v>
      </c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</row>
    <row r="134" spans="1:60" outlineLevel="1">
      <c r="A134" s="112"/>
      <c r="B134" s="113"/>
      <c r="C134" s="149" t="s">
        <v>280</v>
      </c>
      <c r="D134" s="115"/>
      <c r="E134" s="116">
        <v>26.7</v>
      </c>
      <c r="F134" s="114"/>
      <c r="G134" s="114"/>
      <c r="H134" s="114"/>
      <c r="I134" s="114"/>
      <c r="J134" s="114"/>
      <c r="K134" s="114"/>
      <c r="L134" s="114"/>
      <c r="M134" s="114"/>
      <c r="N134" s="114"/>
      <c r="O134" s="114"/>
      <c r="P134" s="114"/>
      <c r="Q134" s="114"/>
      <c r="R134" s="114"/>
      <c r="S134" s="114"/>
      <c r="T134" s="114"/>
      <c r="U134" s="114"/>
      <c r="V134" s="114"/>
      <c r="W134" s="114"/>
      <c r="X134" s="114"/>
      <c r="Y134" s="109"/>
      <c r="Z134" s="109"/>
      <c r="AA134" s="109"/>
      <c r="AB134" s="109"/>
      <c r="AC134" s="109"/>
      <c r="AD134" s="109"/>
      <c r="AE134" s="109"/>
      <c r="AF134" s="109"/>
      <c r="AG134" s="109" t="s">
        <v>128</v>
      </c>
      <c r="AH134" s="109">
        <v>0</v>
      </c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</row>
    <row r="135" spans="1:60" outlineLevel="1">
      <c r="A135" s="112"/>
      <c r="B135" s="113"/>
      <c r="C135" s="149" t="s">
        <v>290</v>
      </c>
      <c r="D135" s="115"/>
      <c r="E135" s="116"/>
      <c r="F135" s="114"/>
      <c r="G135" s="114"/>
      <c r="H135" s="114"/>
      <c r="I135" s="114"/>
      <c r="J135" s="114"/>
      <c r="K135" s="114"/>
      <c r="L135" s="114"/>
      <c r="M135" s="114"/>
      <c r="N135" s="114"/>
      <c r="O135" s="114"/>
      <c r="P135" s="114"/>
      <c r="Q135" s="114"/>
      <c r="R135" s="114"/>
      <c r="S135" s="114"/>
      <c r="T135" s="114"/>
      <c r="U135" s="114"/>
      <c r="V135" s="114"/>
      <c r="W135" s="114"/>
      <c r="X135" s="114"/>
      <c r="Y135" s="109"/>
      <c r="Z135" s="109"/>
      <c r="AA135" s="109"/>
      <c r="AB135" s="109"/>
      <c r="AC135" s="109"/>
      <c r="AD135" s="109"/>
      <c r="AE135" s="109"/>
      <c r="AF135" s="109"/>
      <c r="AG135" s="109" t="s">
        <v>128</v>
      </c>
      <c r="AH135" s="109">
        <v>0</v>
      </c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</row>
    <row r="136" spans="1:60" outlineLevel="1">
      <c r="A136" s="112"/>
      <c r="B136" s="113"/>
      <c r="C136" s="149" t="s">
        <v>291</v>
      </c>
      <c r="D136" s="115"/>
      <c r="E136" s="116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114"/>
      <c r="S136" s="114"/>
      <c r="T136" s="114"/>
      <c r="U136" s="114"/>
      <c r="V136" s="114"/>
      <c r="W136" s="114"/>
      <c r="X136" s="114"/>
      <c r="Y136" s="109"/>
      <c r="Z136" s="109"/>
      <c r="AA136" s="109"/>
      <c r="AB136" s="109"/>
      <c r="AC136" s="109"/>
      <c r="AD136" s="109"/>
      <c r="AE136" s="109"/>
      <c r="AF136" s="109"/>
      <c r="AG136" s="109" t="s">
        <v>128</v>
      </c>
      <c r="AH136" s="109">
        <v>0</v>
      </c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</row>
    <row r="137" spans="1:60" outlineLevel="1">
      <c r="A137" s="112"/>
      <c r="B137" s="113"/>
      <c r="C137" s="149" t="s">
        <v>292</v>
      </c>
      <c r="D137" s="115"/>
      <c r="E137" s="116">
        <v>6.5</v>
      </c>
      <c r="F137" s="114"/>
      <c r="G137" s="114"/>
      <c r="H137" s="114"/>
      <c r="I137" s="114"/>
      <c r="J137" s="114"/>
      <c r="K137" s="114"/>
      <c r="L137" s="114"/>
      <c r="M137" s="114"/>
      <c r="N137" s="114"/>
      <c r="O137" s="114"/>
      <c r="P137" s="114"/>
      <c r="Q137" s="114"/>
      <c r="R137" s="114"/>
      <c r="S137" s="114"/>
      <c r="T137" s="114"/>
      <c r="U137" s="114"/>
      <c r="V137" s="114"/>
      <c r="W137" s="114"/>
      <c r="X137" s="114"/>
      <c r="Y137" s="109"/>
      <c r="Z137" s="109"/>
      <c r="AA137" s="109"/>
      <c r="AB137" s="109"/>
      <c r="AC137" s="109"/>
      <c r="AD137" s="109"/>
      <c r="AE137" s="109"/>
      <c r="AF137" s="109"/>
      <c r="AG137" s="109" t="s">
        <v>128</v>
      </c>
      <c r="AH137" s="109">
        <v>0</v>
      </c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</row>
    <row r="138" spans="1:60" outlineLevel="1">
      <c r="A138" s="112"/>
      <c r="B138" s="113"/>
      <c r="C138" s="150" t="s">
        <v>131</v>
      </c>
      <c r="D138" s="117"/>
      <c r="E138" s="118">
        <v>33.200000000000003</v>
      </c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114"/>
      <c r="U138" s="114"/>
      <c r="V138" s="114"/>
      <c r="W138" s="114"/>
      <c r="X138" s="114"/>
      <c r="Y138" s="109"/>
      <c r="Z138" s="109"/>
      <c r="AA138" s="109"/>
      <c r="AB138" s="109"/>
      <c r="AC138" s="109"/>
      <c r="AD138" s="109"/>
      <c r="AE138" s="109"/>
      <c r="AF138" s="109"/>
      <c r="AG138" s="109" t="s">
        <v>128</v>
      </c>
      <c r="AH138" s="109">
        <v>1</v>
      </c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</row>
    <row r="139" spans="1:60" outlineLevel="1">
      <c r="A139" s="112"/>
      <c r="B139" s="113"/>
      <c r="C139" s="151" t="s">
        <v>330</v>
      </c>
      <c r="D139" s="119"/>
      <c r="E139" s="120">
        <v>3.32</v>
      </c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114"/>
      <c r="U139" s="114"/>
      <c r="V139" s="114"/>
      <c r="W139" s="114"/>
      <c r="X139" s="114"/>
      <c r="Y139" s="109"/>
      <c r="Z139" s="109"/>
      <c r="AA139" s="109"/>
      <c r="AB139" s="109"/>
      <c r="AC139" s="109"/>
      <c r="AD139" s="109"/>
      <c r="AE139" s="109"/>
      <c r="AF139" s="109"/>
      <c r="AG139" s="109" t="s">
        <v>128</v>
      </c>
      <c r="AH139" s="109">
        <v>4</v>
      </c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</row>
    <row r="140" spans="1:60">
      <c r="A140" s="126" t="s">
        <v>119</v>
      </c>
      <c r="B140" s="127" t="s">
        <v>85</v>
      </c>
      <c r="C140" s="147" t="s">
        <v>86</v>
      </c>
      <c r="D140" s="128"/>
      <c r="E140" s="129"/>
      <c r="F140" s="130"/>
      <c r="G140" s="130">
        <f>SUMIF(AG141:AG148,"&lt;&gt;NOR",G141:G148)</f>
        <v>0</v>
      </c>
      <c r="H140" s="130"/>
      <c r="I140" s="130">
        <f>SUM(I141:I148)</f>
        <v>0</v>
      </c>
      <c r="J140" s="130"/>
      <c r="K140" s="130">
        <f>SUM(K141:K148)</f>
        <v>0</v>
      </c>
      <c r="L140" s="130"/>
      <c r="M140" s="130">
        <f>SUM(M141:M148)</f>
        <v>0</v>
      </c>
      <c r="N140" s="130"/>
      <c r="O140" s="130">
        <f>SUM(O141:O148)</f>
        <v>0</v>
      </c>
      <c r="P140" s="130"/>
      <c r="Q140" s="130">
        <f>SUM(Q141:Q148)</f>
        <v>0</v>
      </c>
      <c r="R140" s="130"/>
      <c r="S140" s="130"/>
      <c r="T140" s="131"/>
      <c r="U140" s="125"/>
      <c r="V140" s="125">
        <f>SUM(V141:V148)</f>
        <v>70.03</v>
      </c>
      <c r="W140" s="125"/>
      <c r="X140" s="125"/>
      <c r="AG140" t="s">
        <v>120</v>
      </c>
    </row>
    <row r="141" spans="1:60" outlineLevel="1">
      <c r="A141" s="132">
        <v>35</v>
      </c>
      <c r="B141" s="133" t="s">
        <v>238</v>
      </c>
      <c r="C141" s="148" t="s">
        <v>239</v>
      </c>
      <c r="D141" s="134" t="s">
        <v>161</v>
      </c>
      <c r="E141" s="135">
        <v>14.751749999999999</v>
      </c>
      <c r="F141" s="136"/>
      <c r="G141" s="137">
        <f>ROUND(E141*F141,2)</f>
        <v>0</v>
      </c>
      <c r="H141" s="136"/>
      <c r="I141" s="137">
        <f>ROUND(E141*H141,2)</f>
        <v>0</v>
      </c>
      <c r="J141" s="136"/>
      <c r="K141" s="137">
        <f>ROUND(E141*J141,2)</f>
        <v>0</v>
      </c>
      <c r="L141" s="137">
        <v>21</v>
      </c>
      <c r="M141" s="137">
        <f>G141*(1+L141/100)</f>
        <v>0</v>
      </c>
      <c r="N141" s="137">
        <v>0</v>
      </c>
      <c r="O141" s="137">
        <f>ROUND(E141*N141,2)</f>
        <v>0</v>
      </c>
      <c r="P141" s="137">
        <v>0</v>
      </c>
      <c r="Q141" s="137">
        <f>ROUND(E141*P141,2)</f>
        <v>0</v>
      </c>
      <c r="R141" s="137"/>
      <c r="S141" s="137" t="s">
        <v>124</v>
      </c>
      <c r="T141" s="138" t="s">
        <v>124</v>
      </c>
      <c r="U141" s="114">
        <v>0.752</v>
      </c>
      <c r="V141" s="114">
        <f>ROUND(E141*U141,2)</f>
        <v>11.09</v>
      </c>
      <c r="W141" s="114"/>
      <c r="X141" s="114" t="s">
        <v>240</v>
      </c>
      <c r="Y141" s="109"/>
      <c r="Z141" s="109"/>
      <c r="AA141" s="109"/>
      <c r="AB141" s="109"/>
      <c r="AC141" s="109"/>
      <c r="AD141" s="109"/>
      <c r="AE141" s="109"/>
      <c r="AF141" s="109"/>
      <c r="AG141" s="109" t="s">
        <v>241</v>
      </c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</row>
    <row r="142" spans="1:60" ht="22.5" outlineLevel="1">
      <c r="A142" s="112"/>
      <c r="B142" s="113"/>
      <c r="C142" s="201" t="s">
        <v>242</v>
      </c>
      <c r="D142" s="202"/>
      <c r="E142" s="202"/>
      <c r="F142" s="202"/>
      <c r="G142" s="202"/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4"/>
      <c r="S142" s="114"/>
      <c r="T142" s="114"/>
      <c r="U142" s="114"/>
      <c r="V142" s="114"/>
      <c r="W142" s="114"/>
      <c r="X142" s="114"/>
      <c r="Y142" s="109"/>
      <c r="Z142" s="109"/>
      <c r="AA142" s="109"/>
      <c r="AB142" s="109"/>
      <c r="AC142" s="109"/>
      <c r="AD142" s="109"/>
      <c r="AE142" s="109"/>
      <c r="AF142" s="109"/>
      <c r="AG142" s="109" t="s">
        <v>144</v>
      </c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39" t="str">
        <f>C142</f>
        <v>S naložením suti nebo vybouraných hmot do dopravního prostředku a na jejich vyložením, popřípadě přeložením na normální dopravní prostředek.</v>
      </c>
      <c r="BB142" s="109"/>
      <c r="BC142" s="109"/>
      <c r="BD142" s="109"/>
      <c r="BE142" s="109"/>
      <c r="BF142" s="109"/>
      <c r="BG142" s="109"/>
      <c r="BH142" s="109"/>
    </row>
    <row r="143" spans="1:60" outlineLevel="1">
      <c r="A143" s="140">
        <v>36</v>
      </c>
      <c r="B143" s="141" t="s">
        <v>243</v>
      </c>
      <c r="C143" s="155" t="s">
        <v>244</v>
      </c>
      <c r="D143" s="142" t="s">
        <v>161</v>
      </c>
      <c r="E143" s="143">
        <v>132.76575</v>
      </c>
      <c r="F143" s="144"/>
      <c r="G143" s="145">
        <f>ROUND(E143*F143,2)</f>
        <v>0</v>
      </c>
      <c r="H143" s="144"/>
      <c r="I143" s="145">
        <f>ROUND(E143*H143,2)</f>
        <v>0</v>
      </c>
      <c r="J143" s="144"/>
      <c r="K143" s="145">
        <f>ROUND(E143*J143,2)</f>
        <v>0</v>
      </c>
      <c r="L143" s="145">
        <v>21</v>
      </c>
      <c r="M143" s="145">
        <f>G143*(1+L143/100)</f>
        <v>0</v>
      </c>
      <c r="N143" s="145">
        <v>0</v>
      </c>
      <c r="O143" s="145">
        <f>ROUND(E143*N143,2)</f>
        <v>0</v>
      </c>
      <c r="P143" s="145">
        <v>0</v>
      </c>
      <c r="Q143" s="145">
        <f>ROUND(E143*P143,2)</f>
        <v>0</v>
      </c>
      <c r="R143" s="145"/>
      <c r="S143" s="145" t="s">
        <v>124</v>
      </c>
      <c r="T143" s="146" t="s">
        <v>124</v>
      </c>
      <c r="U143" s="114">
        <v>0.36</v>
      </c>
      <c r="V143" s="114">
        <f>ROUND(E143*U143,2)</f>
        <v>47.8</v>
      </c>
      <c r="W143" s="114"/>
      <c r="X143" s="114" t="s">
        <v>240</v>
      </c>
      <c r="Y143" s="109"/>
      <c r="Z143" s="109"/>
      <c r="AA143" s="109"/>
      <c r="AB143" s="109"/>
      <c r="AC143" s="109"/>
      <c r="AD143" s="109"/>
      <c r="AE143" s="109"/>
      <c r="AF143" s="109"/>
      <c r="AG143" s="109" t="s">
        <v>241</v>
      </c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</row>
    <row r="144" spans="1:60" outlineLevel="1">
      <c r="A144" s="140">
        <v>37</v>
      </c>
      <c r="B144" s="141" t="s">
        <v>245</v>
      </c>
      <c r="C144" s="155" t="s">
        <v>246</v>
      </c>
      <c r="D144" s="142" t="s">
        <v>161</v>
      </c>
      <c r="E144" s="143">
        <v>14.751749999999999</v>
      </c>
      <c r="F144" s="144"/>
      <c r="G144" s="145">
        <f>ROUND(E144*F144,2)</f>
        <v>0</v>
      </c>
      <c r="H144" s="144"/>
      <c r="I144" s="145">
        <f>ROUND(E144*H144,2)</f>
        <v>0</v>
      </c>
      <c r="J144" s="144"/>
      <c r="K144" s="145">
        <f>ROUND(E144*J144,2)</f>
        <v>0</v>
      </c>
      <c r="L144" s="145">
        <v>21</v>
      </c>
      <c r="M144" s="145">
        <f>G144*(1+L144/100)</f>
        <v>0</v>
      </c>
      <c r="N144" s="145">
        <v>0</v>
      </c>
      <c r="O144" s="145">
        <f>ROUND(E144*N144,2)</f>
        <v>0</v>
      </c>
      <c r="P144" s="145">
        <v>0</v>
      </c>
      <c r="Q144" s="145">
        <f>ROUND(E144*P144,2)</f>
        <v>0</v>
      </c>
      <c r="R144" s="145"/>
      <c r="S144" s="145" t="s">
        <v>124</v>
      </c>
      <c r="T144" s="146" t="s">
        <v>124</v>
      </c>
      <c r="U144" s="114">
        <v>0.26500000000000001</v>
      </c>
      <c r="V144" s="114">
        <f>ROUND(E144*U144,2)</f>
        <v>3.91</v>
      </c>
      <c r="W144" s="114"/>
      <c r="X144" s="114" t="s">
        <v>240</v>
      </c>
      <c r="Y144" s="109"/>
      <c r="Z144" s="109"/>
      <c r="AA144" s="109"/>
      <c r="AB144" s="109"/>
      <c r="AC144" s="109"/>
      <c r="AD144" s="109"/>
      <c r="AE144" s="109"/>
      <c r="AF144" s="109"/>
      <c r="AG144" s="109" t="s">
        <v>241</v>
      </c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</row>
    <row r="145" spans="1:60" outlineLevel="1">
      <c r="A145" s="132">
        <v>38</v>
      </c>
      <c r="B145" s="133" t="s">
        <v>247</v>
      </c>
      <c r="C145" s="148" t="s">
        <v>248</v>
      </c>
      <c r="D145" s="134" t="s">
        <v>161</v>
      </c>
      <c r="E145" s="135">
        <v>14.751749999999999</v>
      </c>
      <c r="F145" s="136"/>
      <c r="G145" s="137">
        <f>ROUND(E145*F145,2)</f>
        <v>0</v>
      </c>
      <c r="H145" s="136"/>
      <c r="I145" s="137">
        <f>ROUND(E145*H145,2)</f>
        <v>0</v>
      </c>
      <c r="J145" s="136"/>
      <c r="K145" s="137">
        <f>ROUND(E145*J145,2)</f>
        <v>0</v>
      </c>
      <c r="L145" s="137">
        <v>21</v>
      </c>
      <c r="M145" s="137">
        <f>G145*(1+L145/100)</f>
        <v>0</v>
      </c>
      <c r="N145" s="137">
        <v>0</v>
      </c>
      <c r="O145" s="137">
        <f>ROUND(E145*N145,2)</f>
        <v>0</v>
      </c>
      <c r="P145" s="137">
        <v>0</v>
      </c>
      <c r="Q145" s="137">
        <f>ROUND(E145*P145,2)</f>
        <v>0</v>
      </c>
      <c r="R145" s="137"/>
      <c r="S145" s="137" t="s">
        <v>124</v>
      </c>
      <c r="T145" s="138" t="s">
        <v>124</v>
      </c>
      <c r="U145" s="114">
        <v>0.49</v>
      </c>
      <c r="V145" s="114">
        <f>ROUND(E145*U145,2)</f>
        <v>7.23</v>
      </c>
      <c r="W145" s="114"/>
      <c r="X145" s="114" t="s">
        <v>240</v>
      </c>
      <c r="Y145" s="109"/>
      <c r="Z145" s="109"/>
      <c r="AA145" s="109"/>
      <c r="AB145" s="109"/>
      <c r="AC145" s="109"/>
      <c r="AD145" s="109"/>
      <c r="AE145" s="109"/>
      <c r="AF145" s="109"/>
      <c r="AG145" s="109" t="s">
        <v>241</v>
      </c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</row>
    <row r="146" spans="1:60" outlineLevel="1">
      <c r="A146" s="112"/>
      <c r="B146" s="113"/>
      <c r="C146" s="201" t="s">
        <v>249</v>
      </c>
      <c r="D146" s="202"/>
      <c r="E146" s="202"/>
      <c r="F146" s="202"/>
      <c r="G146" s="202"/>
      <c r="H146" s="114"/>
      <c r="I146" s="114"/>
      <c r="J146" s="114"/>
      <c r="K146" s="114"/>
      <c r="L146" s="114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114"/>
      <c r="X146" s="114"/>
      <c r="Y146" s="109"/>
      <c r="Z146" s="109"/>
      <c r="AA146" s="109"/>
      <c r="AB146" s="109"/>
      <c r="AC146" s="109"/>
      <c r="AD146" s="109"/>
      <c r="AE146" s="109"/>
      <c r="AF146" s="109"/>
      <c r="AG146" s="109" t="s">
        <v>144</v>
      </c>
      <c r="AH146" s="109"/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</row>
    <row r="147" spans="1:60" outlineLevel="1">
      <c r="A147" s="140">
        <v>39</v>
      </c>
      <c r="B147" s="141" t="s">
        <v>250</v>
      </c>
      <c r="C147" s="155" t="s">
        <v>251</v>
      </c>
      <c r="D147" s="142" t="s">
        <v>161</v>
      </c>
      <c r="E147" s="143">
        <v>280.28325000000001</v>
      </c>
      <c r="F147" s="144"/>
      <c r="G147" s="145">
        <f>ROUND(E147*F147,2)</f>
        <v>0</v>
      </c>
      <c r="H147" s="144"/>
      <c r="I147" s="145">
        <f>ROUND(E147*H147,2)</f>
        <v>0</v>
      </c>
      <c r="J147" s="144"/>
      <c r="K147" s="145">
        <f>ROUND(E147*J147,2)</f>
        <v>0</v>
      </c>
      <c r="L147" s="145">
        <v>21</v>
      </c>
      <c r="M147" s="145">
        <f>G147*(1+L147/100)</f>
        <v>0</v>
      </c>
      <c r="N147" s="145">
        <v>0</v>
      </c>
      <c r="O147" s="145">
        <f>ROUND(E147*N147,2)</f>
        <v>0</v>
      </c>
      <c r="P147" s="145">
        <v>0</v>
      </c>
      <c r="Q147" s="145">
        <f>ROUND(E147*P147,2)</f>
        <v>0</v>
      </c>
      <c r="R147" s="145"/>
      <c r="S147" s="145" t="s">
        <v>124</v>
      </c>
      <c r="T147" s="146" t="s">
        <v>124</v>
      </c>
      <c r="U147" s="114">
        <v>0</v>
      </c>
      <c r="V147" s="114">
        <f>ROUND(E147*U147,2)</f>
        <v>0</v>
      </c>
      <c r="W147" s="114"/>
      <c r="X147" s="114" t="s">
        <v>240</v>
      </c>
      <c r="Y147" s="109"/>
      <c r="Z147" s="109"/>
      <c r="AA147" s="109"/>
      <c r="AB147" s="109"/>
      <c r="AC147" s="109"/>
      <c r="AD147" s="109"/>
      <c r="AE147" s="109"/>
      <c r="AF147" s="109"/>
      <c r="AG147" s="109" t="s">
        <v>241</v>
      </c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</row>
    <row r="148" spans="1:60" outlineLevel="1">
      <c r="A148" s="132">
        <v>40</v>
      </c>
      <c r="B148" s="133" t="s">
        <v>252</v>
      </c>
      <c r="C148" s="148" t="s">
        <v>253</v>
      </c>
      <c r="D148" s="134" t="s">
        <v>161</v>
      </c>
      <c r="E148" s="135">
        <v>14.751749999999999</v>
      </c>
      <c r="F148" s="136"/>
      <c r="G148" s="137">
        <f>ROUND(E148*F148,2)</f>
        <v>0</v>
      </c>
      <c r="H148" s="136"/>
      <c r="I148" s="137">
        <f>ROUND(E148*H148,2)</f>
        <v>0</v>
      </c>
      <c r="J148" s="136"/>
      <c r="K148" s="137">
        <f>ROUND(E148*J148,2)</f>
        <v>0</v>
      </c>
      <c r="L148" s="137">
        <v>21</v>
      </c>
      <c r="M148" s="137">
        <f>G148*(1+L148/100)</f>
        <v>0</v>
      </c>
      <c r="N148" s="137">
        <v>0</v>
      </c>
      <c r="O148" s="137">
        <f>ROUND(E148*N148,2)</f>
        <v>0</v>
      </c>
      <c r="P148" s="137">
        <v>0</v>
      </c>
      <c r="Q148" s="137">
        <f>ROUND(E148*P148,2)</f>
        <v>0</v>
      </c>
      <c r="R148" s="137"/>
      <c r="S148" s="137" t="s">
        <v>124</v>
      </c>
      <c r="T148" s="138" t="s">
        <v>124</v>
      </c>
      <c r="U148" s="114">
        <v>0</v>
      </c>
      <c r="V148" s="114">
        <f>ROUND(E148*U148,2)</f>
        <v>0</v>
      </c>
      <c r="W148" s="114"/>
      <c r="X148" s="114" t="s">
        <v>240</v>
      </c>
      <c r="Y148" s="109"/>
      <c r="Z148" s="109"/>
      <c r="AA148" s="109"/>
      <c r="AB148" s="109"/>
      <c r="AC148" s="109"/>
      <c r="AD148" s="109"/>
      <c r="AE148" s="109"/>
      <c r="AF148" s="109"/>
      <c r="AG148" s="109" t="s">
        <v>241</v>
      </c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</row>
    <row r="149" spans="1:60">
      <c r="A149" s="3"/>
      <c r="B149" s="4"/>
      <c r="C149" s="156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E149">
        <v>15</v>
      </c>
      <c r="AF149">
        <v>21</v>
      </c>
      <c r="AG149" t="s">
        <v>106</v>
      </c>
    </row>
    <row r="150" spans="1:60">
      <c r="A150" s="279"/>
      <c r="B150" s="280" t="s">
        <v>20</v>
      </c>
      <c r="C150" s="281"/>
      <c r="D150" s="282"/>
      <c r="E150" s="283"/>
      <c r="F150" s="283"/>
      <c r="G150" s="284">
        <f>G8+G92+G99+G112+G114+G130+G140</f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AE150">
        <f>SUMIF(L7:L148,AE149,G7:G148)</f>
        <v>0</v>
      </c>
      <c r="AF150">
        <f>SUMIF(L7:L148,AF149,G7:G148)</f>
        <v>0</v>
      </c>
      <c r="AG150" t="s">
        <v>254</v>
      </c>
    </row>
    <row r="151" spans="1:60">
      <c r="A151" s="3"/>
      <c r="B151" s="4"/>
      <c r="C151" s="156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60">
      <c r="A152" s="3"/>
      <c r="B152" s="4"/>
      <c r="C152" s="156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>
      <c r="A153" s="204" t="s">
        <v>255</v>
      </c>
      <c r="B153" s="204"/>
      <c r="C153" s="205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60">
      <c r="A154" s="206"/>
      <c r="B154" s="207"/>
      <c r="C154" s="208"/>
      <c r="D154" s="207"/>
      <c r="E154" s="207"/>
      <c r="F154" s="207"/>
      <c r="G154" s="209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AG154" t="s">
        <v>256</v>
      </c>
    </row>
    <row r="155" spans="1:60">
      <c r="A155" s="210"/>
      <c r="B155" s="211"/>
      <c r="C155" s="212"/>
      <c r="D155" s="211"/>
      <c r="E155" s="211"/>
      <c r="F155" s="211"/>
      <c r="G155" s="21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>
      <c r="A156" s="210"/>
      <c r="B156" s="211"/>
      <c r="C156" s="212"/>
      <c r="D156" s="211"/>
      <c r="E156" s="211"/>
      <c r="F156" s="211"/>
      <c r="G156" s="21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>
      <c r="A157" s="210"/>
      <c r="B157" s="211"/>
      <c r="C157" s="212"/>
      <c r="D157" s="211"/>
      <c r="E157" s="211"/>
      <c r="F157" s="211"/>
      <c r="G157" s="21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>
      <c r="A158" s="214"/>
      <c r="B158" s="215"/>
      <c r="C158" s="216"/>
      <c r="D158" s="215"/>
      <c r="E158" s="215"/>
      <c r="F158" s="215"/>
      <c r="G158" s="217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>
      <c r="A159" s="3"/>
      <c r="B159" s="4"/>
      <c r="C159" s="156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>
      <c r="C160" s="157"/>
      <c r="D160" s="10"/>
      <c r="AG160" t="s">
        <v>257</v>
      </c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0">
    <mergeCell ref="A154:G158"/>
    <mergeCell ref="C37:G37"/>
    <mergeCell ref="C94:G94"/>
    <mergeCell ref="C142:G142"/>
    <mergeCell ref="C146:G146"/>
    <mergeCell ref="A1:G1"/>
    <mergeCell ref="C2:G2"/>
    <mergeCell ref="C3:G3"/>
    <mergeCell ref="C4:G4"/>
    <mergeCell ref="A153:C15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DC628-25F2-4ED6-9315-75B122C4AA2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98" customWidth="1"/>
    <col min="3" max="3" width="38.28515625" style="9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03" t="s">
        <v>88</v>
      </c>
      <c r="B1" s="203"/>
      <c r="C1" s="203"/>
      <c r="D1" s="203"/>
      <c r="E1" s="203"/>
      <c r="F1" s="203"/>
      <c r="G1" s="203"/>
      <c r="AG1" t="s">
        <v>92</v>
      </c>
    </row>
    <row r="2" spans="1:60" ht="24.95" customHeight="1">
      <c r="A2" s="265" t="s">
        <v>89</v>
      </c>
      <c r="B2" s="262" t="s">
        <v>5</v>
      </c>
      <c r="C2" s="266" t="s">
        <v>6</v>
      </c>
      <c r="D2" s="267"/>
      <c r="E2" s="267"/>
      <c r="F2" s="267"/>
      <c r="G2" s="268"/>
      <c r="AG2" t="s">
        <v>93</v>
      </c>
    </row>
    <row r="3" spans="1:60" ht="24.95" customHeight="1">
      <c r="A3" s="265" t="s">
        <v>90</v>
      </c>
      <c r="B3" s="262" t="s">
        <v>49</v>
      </c>
      <c r="C3" s="266" t="s">
        <v>50</v>
      </c>
      <c r="D3" s="267"/>
      <c r="E3" s="267"/>
      <c r="F3" s="267"/>
      <c r="G3" s="268"/>
      <c r="AC3" s="98" t="s">
        <v>93</v>
      </c>
      <c r="AG3" t="s">
        <v>94</v>
      </c>
    </row>
    <row r="4" spans="1:60" ht="24.95" customHeight="1">
      <c r="A4" s="269" t="s">
        <v>91</v>
      </c>
      <c r="B4" s="270" t="s">
        <v>55</v>
      </c>
      <c r="C4" s="271" t="s">
        <v>56</v>
      </c>
      <c r="D4" s="272"/>
      <c r="E4" s="272"/>
      <c r="F4" s="272"/>
      <c r="G4" s="273"/>
      <c r="AG4" t="s">
        <v>95</v>
      </c>
    </row>
    <row r="5" spans="1:60">
      <c r="D5" s="10"/>
    </row>
    <row r="6" spans="1:60" ht="38.25">
      <c r="A6" s="274" t="s">
        <v>96</v>
      </c>
      <c r="B6" s="275" t="s">
        <v>97</v>
      </c>
      <c r="C6" s="275" t="s">
        <v>98</v>
      </c>
      <c r="D6" s="276" t="s">
        <v>99</v>
      </c>
      <c r="E6" s="274" t="s">
        <v>100</v>
      </c>
      <c r="F6" s="277" t="s">
        <v>101</v>
      </c>
      <c r="G6" s="274" t="s">
        <v>20</v>
      </c>
      <c r="H6" s="278" t="s">
        <v>102</v>
      </c>
      <c r="I6" s="278" t="s">
        <v>103</v>
      </c>
      <c r="J6" s="278" t="s">
        <v>104</v>
      </c>
      <c r="K6" s="278" t="s">
        <v>105</v>
      </c>
      <c r="L6" s="278" t="s">
        <v>106</v>
      </c>
      <c r="M6" s="278" t="s">
        <v>107</v>
      </c>
      <c r="N6" s="278" t="s">
        <v>108</v>
      </c>
      <c r="O6" s="278" t="s">
        <v>109</v>
      </c>
      <c r="P6" s="278" t="s">
        <v>110</v>
      </c>
      <c r="Q6" s="278" t="s">
        <v>111</v>
      </c>
      <c r="R6" s="278" t="s">
        <v>112</v>
      </c>
      <c r="S6" s="278" t="s">
        <v>113</v>
      </c>
      <c r="T6" s="278" t="s">
        <v>114</v>
      </c>
      <c r="U6" s="278" t="s">
        <v>115</v>
      </c>
      <c r="V6" s="278" t="s">
        <v>116</v>
      </c>
      <c r="W6" s="278" t="s">
        <v>117</v>
      </c>
      <c r="X6" s="278" t="s">
        <v>118</v>
      </c>
    </row>
    <row r="7" spans="1:60" hidden="1">
      <c r="A7" s="3"/>
      <c r="B7" s="4"/>
      <c r="C7" s="4"/>
      <c r="D7" s="6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</row>
    <row r="8" spans="1:60">
      <c r="A8" s="126" t="s">
        <v>119</v>
      </c>
      <c r="B8" s="127" t="s">
        <v>24</v>
      </c>
      <c r="C8" s="147" t="s">
        <v>25</v>
      </c>
      <c r="D8" s="128"/>
      <c r="E8" s="129"/>
      <c r="F8" s="130"/>
      <c r="G8" s="130">
        <f>SUMIF(AG9:AG18,"&lt;&gt;NOR",G9:G18)</f>
        <v>0</v>
      </c>
      <c r="H8" s="130"/>
      <c r="I8" s="130">
        <f>SUM(I9:I18)</f>
        <v>0</v>
      </c>
      <c r="J8" s="130"/>
      <c r="K8" s="130">
        <f>SUM(K9:K18)</f>
        <v>0</v>
      </c>
      <c r="L8" s="130"/>
      <c r="M8" s="130">
        <f>SUM(M9:M18)</f>
        <v>0</v>
      </c>
      <c r="N8" s="130"/>
      <c r="O8" s="130">
        <f>SUM(O9:O18)</f>
        <v>0</v>
      </c>
      <c r="P8" s="130"/>
      <c r="Q8" s="130">
        <f>SUM(Q9:Q18)</f>
        <v>0</v>
      </c>
      <c r="R8" s="130"/>
      <c r="S8" s="130"/>
      <c r="T8" s="131"/>
      <c r="U8" s="125"/>
      <c r="V8" s="125">
        <f>SUM(V9:V18)</f>
        <v>0</v>
      </c>
      <c r="W8" s="125"/>
      <c r="X8" s="125"/>
      <c r="AG8" t="s">
        <v>120</v>
      </c>
    </row>
    <row r="9" spans="1:60" outlineLevel="1">
      <c r="A9" s="132">
        <v>1</v>
      </c>
      <c r="B9" s="133" t="s">
        <v>331</v>
      </c>
      <c r="C9" s="148" t="s">
        <v>332</v>
      </c>
      <c r="D9" s="134" t="s">
        <v>333</v>
      </c>
      <c r="E9" s="135">
        <v>1</v>
      </c>
      <c r="F9" s="136"/>
      <c r="G9" s="137">
        <f>ROUND(E9*F9,2)</f>
        <v>0</v>
      </c>
      <c r="H9" s="136"/>
      <c r="I9" s="137">
        <f>ROUND(E9*H9,2)</f>
        <v>0</v>
      </c>
      <c r="J9" s="136"/>
      <c r="K9" s="137">
        <f>ROUND(E9*J9,2)</f>
        <v>0</v>
      </c>
      <c r="L9" s="137">
        <v>21</v>
      </c>
      <c r="M9" s="137">
        <f>G9*(1+L9/100)</f>
        <v>0</v>
      </c>
      <c r="N9" s="137">
        <v>0</v>
      </c>
      <c r="O9" s="137">
        <f>ROUND(E9*N9,2)</f>
        <v>0</v>
      </c>
      <c r="P9" s="137">
        <v>0</v>
      </c>
      <c r="Q9" s="137">
        <f>ROUND(E9*P9,2)</f>
        <v>0</v>
      </c>
      <c r="R9" s="137"/>
      <c r="S9" s="137" t="s">
        <v>124</v>
      </c>
      <c r="T9" s="138" t="s">
        <v>296</v>
      </c>
      <c r="U9" s="114">
        <v>0</v>
      </c>
      <c r="V9" s="114">
        <f>ROUND(E9*U9,2)</f>
        <v>0</v>
      </c>
      <c r="W9" s="114"/>
      <c r="X9" s="114" t="s">
        <v>334</v>
      </c>
      <c r="Y9" s="109"/>
      <c r="Z9" s="109"/>
      <c r="AA9" s="109"/>
      <c r="AB9" s="109"/>
      <c r="AC9" s="109"/>
      <c r="AD9" s="109"/>
      <c r="AE9" s="109"/>
      <c r="AF9" s="109"/>
      <c r="AG9" s="109" t="s">
        <v>335</v>
      </c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</row>
    <row r="10" spans="1:60" outlineLevel="1">
      <c r="A10" s="112"/>
      <c r="B10" s="113"/>
      <c r="C10" s="201" t="s">
        <v>336</v>
      </c>
      <c r="D10" s="202"/>
      <c r="E10" s="202"/>
      <c r="F10" s="202"/>
      <c r="G10" s="202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09"/>
      <c r="Z10" s="109"/>
      <c r="AA10" s="109"/>
      <c r="AB10" s="109"/>
      <c r="AC10" s="109"/>
      <c r="AD10" s="109"/>
      <c r="AE10" s="109"/>
      <c r="AF10" s="109"/>
      <c r="AG10" s="109" t="s">
        <v>144</v>
      </c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</row>
    <row r="11" spans="1:60" outlineLevel="1">
      <c r="A11" s="140">
        <v>2</v>
      </c>
      <c r="B11" s="141" t="s">
        <v>337</v>
      </c>
      <c r="C11" s="155" t="s">
        <v>338</v>
      </c>
      <c r="D11" s="142" t="s">
        <v>319</v>
      </c>
      <c r="E11" s="143">
        <v>1</v>
      </c>
      <c r="F11" s="144"/>
      <c r="G11" s="145">
        <f>ROUND(E11*F11,2)</f>
        <v>0</v>
      </c>
      <c r="H11" s="144"/>
      <c r="I11" s="145">
        <f>ROUND(E11*H11,2)</f>
        <v>0</v>
      </c>
      <c r="J11" s="144"/>
      <c r="K11" s="145">
        <f>ROUND(E11*J11,2)</f>
        <v>0</v>
      </c>
      <c r="L11" s="145">
        <v>21</v>
      </c>
      <c r="M11" s="145">
        <f>G11*(1+L11/100)</f>
        <v>0</v>
      </c>
      <c r="N11" s="145">
        <v>0</v>
      </c>
      <c r="O11" s="145">
        <f>ROUND(E11*N11,2)</f>
        <v>0</v>
      </c>
      <c r="P11" s="145">
        <v>0</v>
      </c>
      <c r="Q11" s="145">
        <f>ROUND(E11*P11,2)</f>
        <v>0</v>
      </c>
      <c r="R11" s="145"/>
      <c r="S11" s="145" t="s">
        <v>295</v>
      </c>
      <c r="T11" s="146" t="s">
        <v>296</v>
      </c>
      <c r="U11" s="114">
        <v>0</v>
      </c>
      <c r="V11" s="114">
        <f>ROUND(E11*U11,2)</f>
        <v>0</v>
      </c>
      <c r="W11" s="114"/>
      <c r="X11" s="114" t="s">
        <v>125</v>
      </c>
      <c r="Y11" s="109"/>
      <c r="Z11" s="109"/>
      <c r="AA11" s="109"/>
      <c r="AB11" s="109"/>
      <c r="AC11" s="109"/>
      <c r="AD11" s="109"/>
      <c r="AE11" s="109"/>
      <c r="AF11" s="109"/>
      <c r="AG11" s="109" t="s">
        <v>126</v>
      </c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 outlineLevel="1">
      <c r="A12" s="132">
        <v>3</v>
      </c>
      <c r="B12" s="133" t="s">
        <v>339</v>
      </c>
      <c r="C12" s="148" t="s">
        <v>340</v>
      </c>
      <c r="D12" s="134" t="s">
        <v>333</v>
      </c>
      <c r="E12" s="135">
        <v>1</v>
      </c>
      <c r="F12" s="136"/>
      <c r="G12" s="137">
        <f>ROUND(E12*F12,2)</f>
        <v>0</v>
      </c>
      <c r="H12" s="136"/>
      <c r="I12" s="137">
        <f>ROUND(E12*H12,2)</f>
        <v>0</v>
      </c>
      <c r="J12" s="136"/>
      <c r="K12" s="137">
        <f>ROUND(E12*J12,2)</f>
        <v>0</v>
      </c>
      <c r="L12" s="137">
        <v>21</v>
      </c>
      <c r="M12" s="137">
        <f>G12*(1+L12/100)</f>
        <v>0</v>
      </c>
      <c r="N12" s="137">
        <v>0</v>
      </c>
      <c r="O12" s="137">
        <f>ROUND(E12*N12,2)</f>
        <v>0</v>
      </c>
      <c r="P12" s="137">
        <v>0</v>
      </c>
      <c r="Q12" s="137">
        <f>ROUND(E12*P12,2)</f>
        <v>0</v>
      </c>
      <c r="R12" s="137"/>
      <c r="S12" s="137" t="s">
        <v>124</v>
      </c>
      <c r="T12" s="138" t="s">
        <v>296</v>
      </c>
      <c r="U12" s="114">
        <v>0</v>
      </c>
      <c r="V12" s="114">
        <f>ROUND(E12*U12,2)</f>
        <v>0</v>
      </c>
      <c r="W12" s="114"/>
      <c r="X12" s="114" t="s">
        <v>334</v>
      </c>
      <c r="Y12" s="109"/>
      <c r="Z12" s="109"/>
      <c r="AA12" s="109"/>
      <c r="AB12" s="109"/>
      <c r="AC12" s="109"/>
      <c r="AD12" s="109"/>
      <c r="AE12" s="109"/>
      <c r="AF12" s="109"/>
      <c r="AG12" s="109" t="s">
        <v>341</v>
      </c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</row>
    <row r="13" spans="1:60" ht="22.5" outlineLevel="1">
      <c r="A13" s="112"/>
      <c r="B13" s="113"/>
      <c r="C13" s="201" t="s">
        <v>342</v>
      </c>
      <c r="D13" s="202"/>
      <c r="E13" s="202"/>
      <c r="F13" s="202"/>
      <c r="G13" s="202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09"/>
      <c r="Z13" s="109"/>
      <c r="AA13" s="109"/>
      <c r="AB13" s="109"/>
      <c r="AC13" s="109"/>
      <c r="AD13" s="109"/>
      <c r="AE13" s="109"/>
      <c r="AF13" s="109"/>
      <c r="AG13" s="109" t="s">
        <v>144</v>
      </c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39" t="str">
        <f>C13</f>
        <v>Zaměření a vytýčení stávajících inženýrských sítí v místě stavby z hlediska jejich ochrany při provádění stavby.</v>
      </c>
      <c r="BB13" s="109"/>
      <c r="BC13" s="109"/>
      <c r="BD13" s="109"/>
      <c r="BE13" s="109"/>
      <c r="BF13" s="109"/>
      <c r="BG13" s="109"/>
      <c r="BH13" s="109"/>
    </row>
    <row r="14" spans="1:60" ht="22.5" outlineLevel="1">
      <c r="A14" s="140">
        <v>4</v>
      </c>
      <c r="B14" s="141" t="s">
        <v>343</v>
      </c>
      <c r="C14" s="155" t="s">
        <v>344</v>
      </c>
      <c r="D14" s="142" t="s">
        <v>333</v>
      </c>
      <c r="E14" s="143">
        <v>1</v>
      </c>
      <c r="F14" s="144"/>
      <c r="G14" s="145">
        <f>ROUND(E14*F14,2)</f>
        <v>0</v>
      </c>
      <c r="H14" s="144"/>
      <c r="I14" s="145">
        <f>ROUND(E14*H14,2)</f>
        <v>0</v>
      </c>
      <c r="J14" s="144"/>
      <c r="K14" s="145">
        <f>ROUND(E14*J14,2)</f>
        <v>0</v>
      </c>
      <c r="L14" s="145">
        <v>21</v>
      </c>
      <c r="M14" s="145">
        <f>G14*(1+L14/100)</f>
        <v>0</v>
      </c>
      <c r="N14" s="145">
        <v>0</v>
      </c>
      <c r="O14" s="145">
        <f>ROUND(E14*N14,2)</f>
        <v>0</v>
      </c>
      <c r="P14" s="145">
        <v>0</v>
      </c>
      <c r="Q14" s="145">
        <f>ROUND(E14*P14,2)</f>
        <v>0</v>
      </c>
      <c r="R14" s="145"/>
      <c r="S14" s="145" t="s">
        <v>124</v>
      </c>
      <c r="T14" s="146" t="s">
        <v>296</v>
      </c>
      <c r="U14" s="114">
        <v>0</v>
      </c>
      <c r="V14" s="114">
        <f>ROUND(E14*U14,2)</f>
        <v>0</v>
      </c>
      <c r="W14" s="114"/>
      <c r="X14" s="114" t="s">
        <v>334</v>
      </c>
      <c r="Y14" s="109"/>
      <c r="Z14" s="109"/>
      <c r="AA14" s="109"/>
      <c r="AB14" s="109"/>
      <c r="AC14" s="109"/>
      <c r="AD14" s="109"/>
      <c r="AE14" s="109"/>
      <c r="AF14" s="109"/>
      <c r="AG14" s="109" t="s">
        <v>335</v>
      </c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outlineLevel="1">
      <c r="A15" s="132">
        <v>5</v>
      </c>
      <c r="B15" s="133" t="s">
        <v>345</v>
      </c>
      <c r="C15" s="148" t="s">
        <v>346</v>
      </c>
      <c r="D15" s="134" t="s">
        <v>333</v>
      </c>
      <c r="E15" s="135">
        <v>1</v>
      </c>
      <c r="F15" s="136"/>
      <c r="G15" s="137">
        <f>ROUND(E15*F15,2)</f>
        <v>0</v>
      </c>
      <c r="H15" s="136"/>
      <c r="I15" s="137">
        <f>ROUND(E15*H15,2)</f>
        <v>0</v>
      </c>
      <c r="J15" s="136"/>
      <c r="K15" s="137">
        <f>ROUND(E15*J15,2)</f>
        <v>0</v>
      </c>
      <c r="L15" s="137">
        <v>21</v>
      </c>
      <c r="M15" s="137">
        <f>G15*(1+L15/100)</f>
        <v>0</v>
      </c>
      <c r="N15" s="137">
        <v>0</v>
      </c>
      <c r="O15" s="137">
        <f>ROUND(E15*N15,2)</f>
        <v>0</v>
      </c>
      <c r="P15" s="137">
        <v>0</v>
      </c>
      <c r="Q15" s="137">
        <f>ROUND(E15*P15,2)</f>
        <v>0</v>
      </c>
      <c r="R15" s="137"/>
      <c r="S15" s="137" t="s">
        <v>124</v>
      </c>
      <c r="T15" s="138" t="s">
        <v>296</v>
      </c>
      <c r="U15" s="114">
        <v>0</v>
      </c>
      <c r="V15" s="114">
        <f>ROUND(E15*U15,2)</f>
        <v>0</v>
      </c>
      <c r="W15" s="114"/>
      <c r="X15" s="114" t="s">
        <v>334</v>
      </c>
      <c r="Y15" s="109"/>
      <c r="Z15" s="109"/>
      <c r="AA15" s="109"/>
      <c r="AB15" s="109"/>
      <c r="AC15" s="109"/>
      <c r="AD15" s="109"/>
      <c r="AE15" s="109"/>
      <c r="AF15" s="109"/>
      <c r="AG15" s="109" t="s">
        <v>335</v>
      </c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 outlineLevel="1">
      <c r="A16" s="112"/>
      <c r="B16" s="113"/>
      <c r="C16" s="201" t="s">
        <v>347</v>
      </c>
      <c r="D16" s="202"/>
      <c r="E16" s="202"/>
      <c r="F16" s="202"/>
      <c r="G16" s="202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09"/>
      <c r="Z16" s="109"/>
      <c r="AA16" s="109"/>
      <c r="AB16" s="109"/>
      <c r="AC16" s="109"/>
      <c r="AD16" s="109"/>
      <c r="AE16" s="109"/>
      <c r="AF16" s="109"/>
      <c r="AG16" s="109" t="s">
        <v>144</v>
      </c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</row>
    <row r="17" spans="1:60" outlineLevel="1">
      <c r="A17" s="132">
        <v>6</v>
      </c>
      <c r="B17" s="133" t="s">
        <v>348</v>
      </c>
      <c r="C17" s="148" t="s">
        <v>349</v>
      </c>
      <c r="D17" s="134" t="s">
        <v>333</v>
      </c>
      <c r="E17" s="135">
        <v>1</v>
      </c>
      <c r="F17" s="136"/>
      <c r="G17" s="137">
        <f>ROUND(E17*F17,2)</f>
        <v>0</v>
      </c>
      <c r="H17" s="136"/>
      <c r="I17" s="137">
        <f>ROUND(E17*H17,2)</f>
        <v>0</v>
      </c>
      <c r="J17" s="136"/>
      <c r="K17" s="137">
        <f>ROUND(E17*J17,2)</f>
        <v>0</v>
      </c>
      <c r="L17" s="137">
        <v>21</v>
      </c>
      <c r="M17" s="137">
        <f>G17*(1+L17/100)</f>
        <v>0</v>
      </c>
      <c r="N17" s="137">
        <v>0</v>
      </c>
      <c r="O17" s="137">
        <f>ROUND(E17*N17,2)</f>
        <v>0</v>
      </c>
      <c r="P17" s="137">
        <v>0</v>
      </c>
      <c r="Q17" s="137">
        <f>ROUND(E17*P17,2)</f>
        <v>0</v>
      </c>
      <c r="R17" s="137"/>
      <c r="S17" s="137" t="s">
        <v>124</v>
      </c>
      <c r="T17" s="138" t="s">
        <v>296</v>
      </c>
      <c r="U17" s="114">
        <v>0</v>
      </c>
      <c r="V17" s="114">
        <f>ROUND(E17*U17,2)</f>
        <v>0</v>
      </c>
      <c r="W17" s="114"/>
      <c r="X17" s="114" t="s">
        <v>334</v>
      </c>
      <c r="Y17" s="109"/>
      <c r="Z17" s="109"/>
      <c r="AA17" s="109"/>
      <c r="AB17" s="109"/>
      <c r="AC17" s="109"/>
      <c r="AD17" s="109"/>
      <c r="AE17" s="109"/>
      <c r="AF17" s="109"/>
      <c r="AG17" s="109" t="s">
        <v>335</v>
      </c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</row>
    <row r="18" spans="1:60" outlineLevel="1">
      <c r="A18" s="112"/>
      <c r="B18" s="113"/>
      <c r="C18" s="201" t="s">
        <v>350</v>
      </c>
      <c r="D18" s="202"/>
      <c r="E18" s="202"/>
      <c r="F18" s="202"/>
      <c r="G18" s="202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09"/>
      <c r="Z18" s="109"/>
      <c r="AA18" s="109"/>
      <c r="AB18" s="109"/>
      <c r="AC18" s="109"/>
      <c r="AD18" s="109"/>
      <c r="AE18" s="109"/>
      <c r="AF18" s="109"/>
      <c r="AG18" s="109" t="s">
        <v>144</v>
      </c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</row>
    <row r="19" spans="1:60">
      <c r="A19" s="126" t="s">
        <v>119</v>
      </c>
      <c r="B19" s="127" t="s">
        <v>26</v>
      </c>
      <c r="C19" s="147" t="s">
        <v>27</v>
      </c>
      <c r="D19" s="128"/>
      <c r="E19" s="129"/>
      <c r="F19" s="130"/>
      <c r="G19" s="130">
        <f>SUMIF(AG20:AG24,"&lt;&gt;NOR",G20:G24)</f>
        <v>0</v>
      </c>
      <c r="H19" s="130"/>
      <c r="I19" s="130">
        <f>SUM(I20:I24)</f>
        <v>0</v>
      </c>
      <c r="J19" s="130"/>
      <c r="K19" s="130">
        <f>SUM(K20:K24)</f>
        <v>0</v>
      </c>
      <c r="L19" s="130"/>
      <c r="M19" s="130">
        <f>SUM(M20:M24)</f>
        <v>0</v>
      </c>
      <c r="N19" s="130"/>
      <c r="O19" s="130">
        <f>SUM(O20:O24)</f>
        <v>0</v>
      </c>
      <c r="P19" s="130"/>
      <c r="Q19" s="130">
        <f>SUM(Q20:Q24)</f>
        <v>0</v>
      </c>
      <c r="R19" s="130"/>
      <c r="S19" s="130"/>
      <c r="T19" s="131"/>
      <c r="U19" s="125"/>
      <c r="V19" s="125">
        <f>SUM(V20:V24)</f>
        <v>0</v>
      </c>
      <c r="W19" s="125"/>
      <c r="X19" s="125"/>
      <c r="AG19" t="s">
        <v>120</v>
      </c>
    </row>
    <row r="20" spans="1:60" outlineLevel="1">
      <c r="A20" s="132">
        <v>7</v>
      </c>
      <c r="B20" s="133" t="s">
        <v>351</v>
      </c>
      <c r="C20" s="148" t="s">
        <v>352</v>
      </c>
      <c r="D20" s="134" t="s">
        <v>319</v>
      </c>
      <c r="E20" s="135">
        <v>1</v>
      </c>
      <c r="F20" s="136"/>
      <c r="G20" s="137">
        <f>ROUND(E20*F20,2)</f>
        <v>0</v>
      </c>
      <c r="H20" s="136"/>
      <c r="I20" s="137">
        <f>ROUND(E20*H20,2)</f>
        <v>0</v>
      </c>
      <c r="J20" s="136"/>
      <c r="K20" s="137">
        <f>ROUND(E20*J20,2)</f>
        <v>0</v>
      </c>
      <c r="L20" s="137">
        <v>21</v>
      </c>
      <c r="M20" s="137">
        <f>G20*(1+L20/100)</f>
        <v>0</v>
      </c>
      <c r="N20" s="137">
        <v>0</v>
      </c>
      <c r="O20" s="137">
        <f>ROUND(E20*N20,2)</f>
        <v>0</v>
      </c>
      <c r="P20" s="137">
        <v>0</v>
      </c>
      <c r="Q20" s="137">
        <f>ROUND(E20*P20,2)</f>
        <v>0</v>
      </c>
      <c r="R20" s="137"/>
      <c r="S20" s="137" t="s">
        <v>295</v>
      </c>
      <c r="T20" s="138" t="s">
        <v>296</v>
      </c>
      <c r="U20" s="114">
        <v>0</v>
      </c>
      <c r="V20" s="114">
        <f>ROUND(E20*U20,2)</f>
        <v>0</v>
      </c>
      <c r="W20" s="114"/>
      <c r="X20" s="114" t="s">
        <v>125</v>
      </c>
      <c r="Y20" s="109"/>
      <c r="Z20" s="109"/>
      <c r="AA20" s="109"/>
      <c r="AB20" s="109"/>
      <c r="AC20" s="109"/>
      <c r="AD20" s="109"/>
      <c r="AE20" s="109"/>
      <c r="AF20" s="109"/>
      <c r="AG20" s="109" t="s">
        <v>126</v>
      </c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outlineLevel="1">
      <c r="A21" s="112"/>
      <c r="B21" s="113"/>
      <c r="C21" s="201" t="s">
        <v>353</v>
      </c>
      <c r="D21" s="202"/>
      <c r="E21" s="202"/>
      <c r="F21" s="202"/>
      <c r="G21" s="202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09"/>
      <c r="Z21" s="109"/>
      <c r="AA21" s="109"/>
      <c r="AB21" s="109"/>
      <c r="AC21" s="109"/>
      <c r="AD21" s="109"/>
      <c r="AE21" s="109"/>
      <c r="AF21" s="109"/>
      <c r="AG21" s="109" t="s">
        <v>144</v>
      </c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</row>
    <row r="22" spans="1:60" ht="22.5" outlineLevel="1">
      <c r="A22" s="140">
        <v>8</v>
      </c>
      <c r="B22" s="141" t="s">
        <v>354</v>
      </c>
      <c r="C22" s="155" t="s">
        <v>355</v>
      </c>
      <c r="D22" s="142" t="s">
        <v>319</v>
      </c>
      <c r="E22" s="143">
        <v>1</v>
      </c>
      <c r="F22" s="144"/>
      <c r="G22" s="145">
        <f>ROUND(E22*F22,2)</f>
        <v>0</v>
      </c>
      <c r="H22" s="144"/>
      <c r="I22" s="145">
        <f>ROUND(E22*H22,2)</f>
        <v>0</v>
      </c>
      <c r="J22" s="144"/>
      <c r="K22" s="145">
        <f>ROUND(E22*J22,2)</f>
        <v>0</v>
      </c>
      <c r="L22" s="145">
        <v>21</v>
      </c>
      <c r="M22" s="145">
        <f>G22*(1+L22/100)</f>
        <v>0</v>
      </c>
      <c r="N22" s="145">
        <v>0</v>
      </c>
      <c r="O22" s="145">
        <f>ROUND(E22*N22,2)</f>
        <v>0</v>
      </c>
      <c r="P22" s="145">
        <v>0</v>
      </c>
      <c r="Q22" s="145">
        <f>ROUND(E22*P22,2)</f>
        <v>0</v>
      </c>
      <c r="R22" s="145"/>
      <c r="S22" s="145" t="s">
        <v>295</v>
      </c>
      <c r="T22" s="146" t="s">
        <v>296</v>
      </c>
      <c r="U22" s="114">
        <v>0</v>
      </c>
      <c r="V22" s="114">
        <f>ROUND(E22*U22,2)</f>
        <v>0</v>
      </c>
      <c r="W22" s="114"/>
      <c r="X22" s="114" t="s">
        <v>125</v>
      </c>
      <c r="Y22" s="109"/>
      <c r="Z22" s="109"/>
      <c r="AA22" s="109"/>
      <c r="AB22" s="109"/>
      <c r="AC22" s="109"/>
      <c r="AD22" s="109"/>
      <c r="AE22" s="109"/>
      <c r="AF22" s="109"/>
      <c r="AG22" s="109" t="s">
        <v>126</v>
      </c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</row>
    <row r="23" spans="1:60" outlineLevel="1">
      <c r="A23" s="132">
        <v>9</v>
      </c>
      <c r="B23" s="133" t="s">
        <v>356</v>
      </c>
      <c r="C23" s="148" t="s">
        <v>357</v>
      </c>
      <c r="D23" s="134" t="s">
        <v>333</v>
      </c>
      <c r="E23" s="135">
        <v>1</v>
      </c>
      <c r="F23" s="136"/>
      <c r="G23" s="137">
        <f>ROUND(E23*F23,2)</f>
        <v>0</v>
      </c>
      <c r="H23" s="136"/>
      <c r="I23" s="137">
        <f>ROUND(E23*H23,2)</f>
        <v>0</v>
      </c>
      <c r="J23" s="136"/>
      <c r="K23" s="137">
        <f>ROUND(E23*J23,2)</f>
        <v>0</v>
      </c>
      <c r="L23" s="137">
        <v>21</v>
      </c>
      <c r="M23" s="137">
        <f>G23*(1+L23/100)</f>
        <v>0</v>
      </c>
      <c r="N23" s="137">
        <v>0</v>
      </c>
      <c r="O23" s="137">
        <f>ROUND(E23*N23,2)</f>
        <v>0</v>
      </c>
      <c r="P23" s="137">
        <v>0</v>
      </c>
      <c r="Q23" s="137">
        <f>ROUND(E23*P23,2)</f>
        <v>0</v>
      </c>
      <c r="R23" s="137"/>
      <c r="S23" s="137" t="s">
        <v>124</v>
      </c>
      <c r="T23" s="138" t="s">
        <v>296</v>
      </c>
      <c r="U23" s="114">
        <v>0</v>
      </c>
      <c r="V23" s="114">
        <f>ROUND(E23*U23,2)</f>
        <v>0</v>
      </c>
      <c r="W23" s="114"/>
      <c r="X23" s="114" t="s">
        <v>334</v>
      </c>
      <c r="Y23" s="109"/>
      <c r="Z23" s="109"/>
      <c r="AA23" s="109"/>
      <c r="AB23" s="109"/>
      <c r="AC23" s="109"/>
      <c r="AD23" s="109"/>
      <c r="AE23" s="109"/>
      <c r="AF23" s="109"/>
      <c r="AG23" s="109" t="s">
        <v>335</v>
      </c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</row>
    <row r="24" spans="1:60" ht="22.5" outlineLevel="1">
      <c r="A24" s="112"/>
      <c r="B24" s="113"/>
      <c r="C24" s="201" t="s">
        <v>358</v>
      </c>
      <c r="D24" s="202"/>
      <c r="E24" s="202"/>
      <c r="F24" s="202"/>
      <c r="G24" s="202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09"/>
      <c r="Z24" s="109"/>
      <c r="AA24" s="109"/>
      <c r="AB24" s="109"/>
      <c r="AC24" s="109"/>
      <c r="AD24" s="109"/>
      <c r="AE24" s="109"/>
      <c r="AF24" s="109"/>
      <c r="AG24" s="109" t="s">
        <v>144</v>
      </c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39" t="str">
        <f>C24</f>
        <v>Náklady na provedení skutečného zaměření stavby v rozsahu nezbytném pro zápis změny do katastru nemovitostí.</v>
      </c>
      <c r="BB24" s="109"/>
      <c r="BC24" s="109"/>
      <c r="BD24" s="109"/>
      <c r="BE24" s="109"/>
      <c r="BF24" s="109"/>
      <c r="BG24" s="109"/>
      <c r="BH24" s="109"/>
    </row>
    <row r="25" spans="1:60">
      <c r="A25" s="3"/>
      <c r="B25" s="4"/>
      <c r="C25" s="156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106</v>
      </c>
    </row>
    <row r="26" spans="1:60">
      <c r="A26" s="279"/>
      <c r="B26" s="280" t="s">
        <v>20</v>
      </c>
      <c r="C26" s="281"/>
      <c r="D26" s="282"/>
      <c r="E26" s="283"/>
      <c r="F26" s="283"/>
      <c r="G26" s="284">
        <f>G8+G19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254</v>
      </c>
    </row>
    <row r="27" spans="1:60">
      <c r="A27" s="3"/>
      <c r="B27" s="4"/>
      <c r="C27" s="156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>
      <c r="A28" s="3"/>
      <c r="B28" s="4"/>
      <c r="C28" s="156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>
      <c r="A29" s="204" t="s">
        <v>255</v>
      </c>
      <c r="B29" s="204"/>
      <c r="C29" s="205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>
      <c r="A30" s="206"/>
      <c r="B30" s="207"/>
      <c r="C30" s="208"/>
      <c r="D30" s="207"/>
      <c r="E30" s="207"/>
      <c r="F30" s="207"/>
      <c r="G30" s="20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G30" t="s">
        <v>256</v>
      </c>
    </row>
    <row r="31" spans="1:60">
      <c r="A31" s="210"/>
      <c r="B31" s="211"/>
      <c r="C31" s="212"/>
      <c r="D31" s="211"/>
      <c r="E31" s="211"/>
      <c r="F31" s="211"/>
      <c r="G31" s="21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>
      <c r="A32" s="210"/>
      <c r="B32" s="211"/>
      <c r="C32" s="212"/>
      <c r="D32" s="211"/>
      <c r="E32" s="211"/>
      <c r="F32" s="211"/>
      <c r="G32" s="21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>
      <c r="A33" s="210"/>
      <c r="B33" s="211"/>
      <c r="C33" s="212"/>
      <c r="D33" s="211"/>
      <c r="E33" s="211"/>
      <c r="F33" s="211"/>
      <c r="G33" s="21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>
      <c r="A34" s="214"/>
      <c r="B34" s="215"/>
      <c r="C34" s="216"/>
      <c r="D34" s="215"/>
      <c r="E34" s="215"/>
      <c r="F34" s="215"/>
      <c r="G34" s="217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>
      <c r="A35" s="3"/>
      <c r="B35" s="4"/>
      <c r="C35" s="156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>
      <c r="C36" s="157"/>
      <c r="D36" s="10"/>
      <c r="AG36" t="s">
        <v>257</v>
      </c>
    </row>
    <row r="37" spans="1:33">
      <c r="D37" s="10"/>
    </row>
    <row r="38" spans="1:33">
      <c r="D38" s="10"/>
    </row>
    <row r="39" spans="1:33">
      <c r="D39" s="10"/>
    </row>
    <row r="40" spans="1:33">
      <c r="D40" s="10"/>
    </row>
    <row r="41" spans="1:33">
      <c r="D41" s="10"/>
    </row>
    <row r="42" spans="1:33">
      <c r="D42" s="10"/>
    </row>
    <row r="43" spans="1:33">
      <c r="D43" s="10"/>
    </row>
    <row r="44" spans="1:33">
      <c r="D44" s="10"/>
    </row>
    <row r="45" spans="1:33">
      <c r="D45" s="10"/>
    </row>
    <row r="46" spans="1:33">
      <c r="D46" s="10"/>
    </row>
    <row r="47" spans="1:33">
      <c r="D47" s="10"/>
    </row>
    <row r="48" spans="1:33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2">
    <mergeCell ref="A29:C29"/>
    <mergeCell ref="A30:G34"/>
    <mergeCell ref="C10:G10"/>
    <mergeCell ref="C13:G13"/>
    <mergeCell ref="C16:G16"/>
    <mergeCell ref="C18:G18"/>
    <mergeCell ref="C21:G21"/>
    <mergeCell ref="C24:G24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Mikulik</dc:creator>
  <cp:keywords/>
  <dc:description/>
  <cp:lastModifiedBy>Uživatel typu Host</cp:lastModifiedBy>
  <cp:revision/>
  <dcterms:created xsi:type="dcterms:W3CDTF">2009-04-08T07:15:50Z</dcterms:created>
  <dcterms:modified xsi:type="dcterms:W3CDTF">2023-05-18T11:50:59Z</dcterms:modified>
  <cp:category/>
  <cp:contentStatus/>
</cp:coreProperties>
</file>